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7500" tabRatio="860" activeTab="1"/>
  </bookViews>
  <sheets>
    <sheet name="Списък Приложения" sheetId="2" r:id="rId1"/>
    <sheet name="1.Прил 1_Обобщено" sheetId="9" r:id="rId2"/>
    <sheet name="4.Прил 3_НД-съдии" sheetId="6" r:id="rId3"/>
    <sheet name="5.Прил 3_Върнати НД" sheetId="7" r:id="rId4"/>
    <sheet name="6.Прил 3_ГДиАД-съдии" sheetId="8" r:id="rId5"/>
    <sheet name="7.Прил 3_Върнати ГД" sheetId="5" r:id="rId6"/>
    <sheet name="8.Прил 3_върнати АД" sheetId="10" r:id="rId7"/>
    <sheet name="Sheet1" sheetId="11" r:id="rId8"/>
  </sheets>
  <definedNames>
    <definedName name="_xlnm.Print_Area" localSheetId="2">'4.Прил 3_НД-съдии'!$A$1:$U$22</definedName>
    <definedName name="_xlnm.Print_Area" localSheetId="3">'5.Прил 3_Върнати НД'!$A$1:$W$21</definedName>
    <definedName name="_xlnm.Print_Area" localSheetId="4">'6.Прил 3_ГДиАД-съдии'!$AJ$1:$BO$24</definedName>
    <definedName name="_xlnm.Print_Area" localSheetId="5">'7.Прил 3_Върнати ГД'!$AE$1:$BF$22</definedName>
    <definedName name="_xlnm.Print_Area" localSheetId="6">'8.Прил 3_върнати АД'!$AA$1:$AX$20</definedName>
  </definedNames>
  <calcPr calcId="144525"/>
</workbook>
</file>

<file path=xl/calcChain.xml><?xml version="1.0" encoding="utf-8"?>
<calcChain xmlns="http://schemas.openxmlformats.org/spreadsheetml/2006/main">
  <c r="Y9" i="6" l="1"/>
  <c r="J31" i="9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/>
  <c r="F7" i="10"/>
  <c r="AA10" i="10"/>
  <c r="AA11" i="10"/>
  <c r="AA12" i="10"/>
  <c r="AA13" i="10"/>
  <c r="C10" i="10"/>
  <c r="C12" i="10"/>
  <c r="C13" i="10"/>
  <c r="AE12" i="5"/>
  <c r="AE13" i="5"/>
  <c r="C12" i="5"/>
  <c r="C13" i="5"/>
  <c r="D15" i="8"/>
  <c r="L15" i="8"/>
  <c r="U15" i="8"/>
  <c r="V15" i="8"/>
  <c r="W15" i="8"/>
  <c r="X15" i="8"/>
  <c r="BL15" i="8" s="1"/>
  <c r="Y15" i="8"/>
  <c r="Z15" i="8"/>
  <c r="BN15" i="8" s="1"/>
  <c r="AA15" i="8"/>
  <c r="AC15" i="8"/>
  <c r="AD15" i="8"/>
  <c r="AE15" i="8"/>
  <c r="BK15" i="8" s="1"/>
  <c r="AF15" i="8"/>
  <c r="AG15" i="8"/>
  <c r="BM15" i="8" s="1"/>
  <c r="AH15" i="8"/>
  <c r="AI15" i="8"/>
  <c r="BO15" i="8" s="1"/>
  <c r="AJ15" i="8"/>
  <c r="AR15" i="8"/>
  <c r="AZ15" i="8"/>
  <c r="BI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BN16" i="8" s="1"/>
  <c r="AI16" i="8"/>
  <c r="AJ16" i="8"/>
  <c r="AR16" i="8"/>
  <c r="AZ16" i="8"/>
  <c r="BJ16" i="8"/>
  <c r="BL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BL17" i="8" s="1"/>
  <c r="AG17" i="8"/>
  <c r="AH17" i="8"/>
  <c r="AI17" i="8"/>
  <c r="AJ17" i="8"/>
  <c r="AR17" i="8"/>
  <c r="AZ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AI18" i="8"/>
  <c r="AJ18" i="8"/>
  <c r="AR18" i="8"/>
  <c r="AZ18" i="8"/>
  <c r="BL18" i="8"/>
  <c r="BA8" i="7"/>
  <c r="BI16" i="8"/>
  <c r="BN17" i="8"/>
  <c r="BO18" i="8"/>
  <c r="BM18" i="8"/>
  <c r="BK18" i="8"/>
  <c r="BO17" i="8"/>
  <c r="BM17" i="8"/>
  <c r="BK17" i="8"/>
  <c r="AB15" i="8"/>
  <c r="AB18" i="8"/>
  <c r="AB17" i="8"/>
  <c r="AB16" i="8"/>
  <c r="T18" i="8"/>
  <c r="T17" i="8"/>
  <c r="T16" i="8"/>
  <c r="T15" i="8"/>
  <c r="BI18" i="8"/>
  <c r="BI17" i="8"/>
  <c r="AE9" i="5"/>
  <c r="AE11" i="5"/>
  <c r="AE10" i="5"/>
  <c r="AE8" i="5"/>
  <c r="C8" i="5"/>
  <c r="C11" i="5"/>
  <c r="C10" i="5"/>
  <c r="C9" i="5"/>
  <c r="E30" i="9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G49" i="9"/>
  <c r="G50" i="9"/>
  <c r="G51" i="9"/>
  <c r="G28" i="9"/>
  <c r="G52" i="9"/>
  <c r="G29" i="9"/>
  <c r="G53" i="9"/>
  <c r="G30" i="9"/>
  <c r="I28" i="9"/>
  <c r="I29" i="9"/>
  <c r="I50" i="9"/>
  <c r="J42" i="9"/>
  <c r="Z10" i="8"/>
  <c r="AA10" i="8"/>
  <c r="Z11" i="8"/>
  <c r="AA11" i="8"/>
  <c r="Z12" i="8"/>
  <c r="AA12" i="8"/>
  <c r="Z13" i="8"/>
  <c r="AA13" i="8"/>
  <c r="Z14" i="8"/>
  <c r="AA14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U11" i="8"/>
  <c r="U12" i="8"/>
  <c r="U13" i="8"/>
  <c r="U14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Q10" i="6"/>
  <c r="Q11" i="6"/>
  <c r="P11" i="6" s="1"/>
  <c r="Q12" i="6"/>
  <c r="P12" i="6" s="1"/>
  <c r="Q13" i="6"/>
  <c r="Q14" i="6"/>
  <c r="Q9" i="6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J58" i="9"/>
  <c r="O33" i="9"/>
  <c r="O27" i="9"/>
  <c r="O24" i="9"/>
  <c r="O21" i="9"/>
  <c r="O15" i="9"/>
  <c r="O12" i="9"/>
  <c r="O18" i="9"/>
  <c r="O9" i="9"/>
  <c r="O8" i="9"/>
  <c r="H8" i="6"/>
  <c r="F8" i="6"/>
  <c r="D36" i="9"/>
  <c r="E8" i="6"/>
  <c r="D33" i="9"/>
  <c r="AK9" i="8"/>
  <c r="N9" i="9" s="1"/>
  <c r="K77" i="9"/>
  <c r="J77" i="9"/>
  <c r="K76" i="9"/>
  <c r="J76" i="9"/>
  <c r="K71" i="9"/>
  <c r="J71" i="9"/>
  <c r="K70" i="9"/>
  <c r="J70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/>
  <c r="O48" i="9"/>
  <c r="O47" i="9"/>
  <c r="K47" i="9" s="1"/>
  <c r="O46" i="9"/>
  <c r="K46" i="9" s="1"/>
  <c r="O45" i="9"/>
  <c r="K45" i="9"/>
  <c r="O44" i="9"/>
  <c r="K44" i="9"/>
  <c r="M44" i="9" s="1"/>
  <c r="O43" i="9"/>
  <c r="K43" i="9" s="1"/>
  <c r="U43" i="9" s="1"/>
  <c r="O42" i="9"/>
  <c r="K42" i="9" s="1"/>
  <c r="M42" i="9" s="1"/>
  <c r="O41" i="9"/>
  <c r="K41" i="9"/>
  <c r="O40" i="9"/>
  <c r="O39" i="9"/>
  <c r="O38" i="9"/>
  <c r="K38" i="9"/>
  <c r="O37" i="9"/>
  <c r="K37" i="9"/>
  <c r="O36" i="9"/>
  <c r="O35" i="9"/>
  <c r="K35" i="9" s="1"/>
  <c r="O34" i="9"/>
  <c r="K34" i="9" s="1"/>
  <c r="U34" i="9" s="1"/>
  <c r="O32" i="9"/>
  <c r="K32" i="9" s="1"/>
  <c r="O31" i="9"/>
  <c r="V30" i="9"/>
  <c r="T30" i="9"/>
  <c r="T54" i="9" s="1"/>
  <c r="S30" i="9"/>
  <c r="S54" i="9" s="1"/>
  <c r="R30" i="9"/>
  <c r="R54" i="9" s="1"/>
  <c r="Q30" i="9"/>
  <c r="P30" i="9"/>
  <c r="F30" i="9"/>
  <c r="V29" i="9"/>
  <c r="V53" i="9"/>
  <c r="T29" i="9"/>
  <c r="S29" i="9"/>
  <c r="S53" i="9" s="1"/>
  <c r="R29" i="9"/>
  <c r="Q29" i="9"/>
  <c r="Q53" i="9"/>
  <c r="P29" i="9"/>
  <c r="P53" i="9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/>
  <c r="N28" i="9"/>
  <c r="N52" i="9"/>
  <c r="L28" i="9"/>
  <c r="L52" i="9"/>
  <c r="F28" i="9"/>
  <c r="E28" i="9"/>
  <c r="E52" i="9" s="1"/>
  <c r="D28" i="9"/>
  <c r="J28" i="9" s="1"/>
  <c r="O26" i="9"/>
  <c r="O25" i="9"/>
  <c r="K25" i="9"/>
  <c r="O23" i="9"/>
  <c r="K23" i="9"/>
  <c r="O22" i="9"/>
  <c r="K22" i="9"/>
  <c r="O20" i="9"/>
  <c r="K20" i="9"/>
  <c r="M20" i="9" s="1"/>
  <c r="O19" i="9"/>
  <c r="K19" i="9" s="1"/>
  <c r="U19" i="9" s="1"/>
  <c r="O17" i="9"/>
  <c r="K17" i="9" s="1"/>
  <c r="M17" i="9" s="1"/>
  <c r="O16" i="9"/>
  <c r="K16" i="9" s="1"/>
  <c r="U16" i="9" s="1"/>
  <c r="O14" i="9"/>
  <c r="K14" i="9" s="1"/>
  <c r="O13" i="9"/>
  <c r="K13" i="9"/>
  <c r="O11" i="9"/>
  <c r="K11" i="9"/>
  <c r="U11" i="9" s="1"/>
  <c r="O10" i="9"/>
  <c r="K8" i="9"/>
  <c r="O7" i="9"/>
  <c r="K7" i="9" s="1"/>
  <c r="U7" i="9" s="1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BH14" i="8" s="1"/>
  <c r="AC14" i="8"/>
  <c r="BL14" i="8"/>
  <c r="L14" i="8"/>
  <c r="D14" i="8"/>
  <c r="AZ13" i="8"/>
  <c r="AR13" i="8"/>
  <c r="AJ13" i="8"/>
  <c r="AI13" i="8"/>
  <c r="BO13" i="8" s="1"/>
  <c r="AH13" i="8"/>
  <c r="AG13" i="8"/>
  <c r="AF13" i="8"/>
  <c r="AE13" i="8"/>
  <c r="BK13" i="8" s="1"/>
  <c r="AD13" i="8"/>
  <c r="AC13" i="8"/>
  <c r="AB13" i="8" s="1"/>
  <c r="BJ13" i="8"/>
  <c r="BI13" i="8"/>
  <c r="L13" i="8"/>
  <c r="D13" i="8"/>
  <c r="AZ12" i="8"/>
  <c r="AR12" i="8"/>
  <c r="AJ12" i="8"/>
  <c r="AI12" i="8"/>
  <c r="AH12" i="8"/>
  <c r="BN12" i="8" s="1"/>
  <c r="BH12" i="8" s="1"/>
  <c r="AG12" i="8"/>
  <c r="AF12" i="8"/>
  <c r="BL12" i="8" s="1"/>
  <c r="AE12" i="8"/>
  <c r="BK12" i="8" s="1"/>
  <c r="AD12" i="8"/>
  <c r="BJ12" i="8" s="1"/>
  <c r="AC12" i="8"/>
  <c r="BI12" i="8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BL11" i="8" s="1"/>
  <c r="AE11" i="8"/>
  <c r="AD11" i="8"/>
  <c r="BJ11" i="8" s="1"/>
  <c r="AC11" i="8"/>
  <c r="L11" i="8"/>
  <c r="D11" i="8"/>
  <c r="AZ10" i="8"/>
  <c r="AR10" i="8"/>
  <c r="AJ10" i="8"/>
  <c r="AI10" i="8"/>
  <c r="AH10" i="8"/>
  <c r="BN10" i="8" s="1"/>
  <c r="AG10" i="8"/>
  <c r="AF10" i="8"/>
  <c r="BL10" i="8" s="1"/>
  <c r="AE10" i="8"/>
  <c r="AE9" i="8"/>
  <c r="AD10" i="8"/>
  <c r="AC10" i="8"/>
  <c r="L10" i="8"/>
  <c r="D10" i="8"/>
  <c r="BG9" i="8"/>
  <c r="L27" i="9" s="1"/>
  <c r="BF9" i="8"/>
  <c r="L24" i="9" s="1"/>
  <c r="BE9" i="8"/>
  <c r="BD9" i="8"/>
  <c r="AZ9" i="8" s="1"/>
  <c r="BC9" i="8"/>
  <c r="L15" i="9"/>
  <c r="BB9" i="8"/>
  <c r="L12" i="9"/>
  <c r="BA9" i="8"/>
  <c r="AY9" i="8"/>
  <c r="AX9" i="8"/>
  <c r="AW9" i="8"/>
  <c r="AV9" i="8"/>
  <c r="AU9" i="8"/>
  <c r="AT9" i="8"/>
  <c r="AS9" i="8"/>
  <c r="AQ9" i="8"/>
  <c r="N27" i="9" s="1"/>
  <c r="K27" i="9" s="1"/>
  <c r="M27" i="9" s="1"/>
  <c r="AP9" i="8"/>
  <c r="N24" i="9" s="1"/>
  <c r="K24" i="9" s="1"/>
  <c r="AO9" i="8"/>
  <c r="N21" i="9" s="1"/>
  <c r="K21" i="9" s="1"/>
  <c r="AN9" i="8"/>
  <c r="N18" i="9" s="1"/>
  <c r="K18" i="9" s="1"/>
  <c r="AM9" i="8"/>
  <c r="N15" i="9" s="1"/>
  <c r="K15" i="9" s="1"/>
  <c r="AL9" i="8"/>
  <c r="N12" i="9" s="1"/>
  <c r="K12" i="9" s="1"/>
  <c r="M12" i="9" s="1"/>
  <c r="AA9" i="8"/>
  <c r="Y9" i="8"/>
  <c r="W9" i="8"/>
  <c r="S9" i="8"/>
  <c r="R9" i="8"/>
  <c r="Q9" i="8"/>
  <c r="P9" i="8"/>
  <c r="O9" i="8"/>
  <c r="N9" i="8"/>
  <c r="M9" i="8"/>
  <c r="K9" i="8"/>
  <c r="D27" i="9" s="1"/>
  <c r="J9" i="8"/>
  <c r="D24" i="9" s="1"/>
  <c r="J24" i="9" s="1"/>
  <c r="U24" i="9" s="1"/>
  <c r="I9" i="8"/>
  <c r="D21" i="9" s="1"/>
  <c r="H9" i="8"/>
  <c r="D18" i="9" s="1"/>
  <c r="J18" i="9" s="1"/>
  <c r="G9" i="8"/>
  <c r="D15" i="9" s="1"/>
  <c r="F9" i="8"/>
  <c r="D12" i="9" s="1"/>
  <c r="J12" i="9" s="1"/>
  <c r="U12" i="9" s="1"/>
  <c r="E9" i="8"/>
  <c r="D9" i="9" s="1"/>
  <c r="AN14" i="6"/>
  <c r="AH14" i="6"/>
  <c r="AB14" i="6"/>
  <c r="AA14" i="6"/>
  <c r="AY14" i="6" s="1"/>
  <c r="Z14" i="6"/>
  <c r="Y14" i="6"/>
  <c r="V14" i="6" s="1"/>
  <c r="X14" i="6"/>
  <c r="AV14" i="6"/>
  <c r="W14" i="6"/>
  <c r="AU14" i="6"/>
  <c r="J14" i="6"/>
  <c r="D14" i="6"/>
  <c r="AN13" i="6"/>
  <c r="AH13" i="6"/>
  <c r="AB13" i="6"/>
  <c r="AA13" i="6"/>
  <c r="AY13" i="6" s="1"/>
  <c r="Z13" i="6"/>
  <c r="AX13" i="6" s="1"/>
  <c r="Y13" i="6"/>
  <c r="AW13" i="6" s="1"/>
  <c r="X13" i="6"/>
  <c r="AV13" i="6" s="1"/>
  <c r="AT13" i="6" s="1"/>
  <c r="W13" i="6"/>
  <c r="J13" i="6"/>
  <c r="D13" i="6"/>
  <c r="AN12" i="6"/>
  <c r="AH12" i="6"/>
  <c r="AB12" i="6"/>
  <c r="AA12" i="6"/>
  <c r="AY12" i="6" s="1"/>
  <c r="Z12" i="6"/>
  <c r="AX12" i="6"/>
  <c r="Y12" i="6"/>
  <c r="AW12" i="6"/>
  <c r="X12" i="6"/>
  <c r="W12" i="6"/>
  <c r="J12" i="6"/>
  <c r="D12" i="6"/>
  <c r="AN11" i="6"/>
  <c r="AH11" i="6"/>
  <c r="AB11" i="6"/>
  <c r="AA11" i="6"/>
  <c r="AY11" i="6" s="1"/>
  <c r="Z11" i="6"/>
  <c r="AX11" i="6"/>
  <c r="Y11" i="6"/>
  <c r="AW11" i="6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N48" i="9" s="1"/>
  <c r="K48" i="9" s="1"/>
  <c r="M48" i="9" s="1"/>
  <c r="AF8" i="6"/>
  <c r="AE8" i="6"/>
  <c r="N39" i="9" s="1"/>
  <c r="K39" i="9" s="1"/>
  <c r="AD8" i="6"/>
  <c r="N36" i="9" s="1"/>
  <c r="K36" i="9" s="1"/>
  <c r="AC8" i="6"/>
  <c r="N33" i="9" s="1"/>
  <c r="K33" i="9" s="1"/>
  <c r="K51" i="9" s="1"/>
  <c r="K72" i="9" s="1"/>
  <c r="O8" i="6"/>
  <c r="N8" i="6"/>
  <c r="M8" i="6"/>
  <c r="L8" i="6"/>
  <c r="K8" i="6"/>
  <c r="I8" i="6"/>
  <c r="D48" i="9" s="1"/>
  <c r="J48" i="9" s="1"/>
  <c r="U48" i="9" s="1"/>
  <c r="G8" i="6"/>
  <c r="D39" i="9" s="1"/>
  <c r="T10" i="8"/>
  <c r="T12" i="8"/>
  <c r="T14" i="8"/>
  <c r="J21" i="9"/>
  <c r="J9" i="9"/>
  <c r="K31" i="9"/>
  <c r="M31" i="9" s="1"/>
  <c r="L21" i="9"/>
  <c r="L9" i="9"/>
  <c r="J27" i="9"/>
  <c r="V52" i="9"/>
  <c r="Q52" i="9"/>
  <c r="BK11" i="8"/>
  <c r="AB12" i="8"/>
  <c r="BM13" i="8"/>
  <c r="V9" i="8"/>
  <c r="BI11" i="8"/>
  <c r="T11" i="8"/>
  <c r="Z9" i="8"/>
  <c r="D9" i="8"/>
  <c r="BK14" i="8"/>
  <c r="BM14" i="8"/>
  <c r="D53" i="9"/>
  <c r="T13" i="8"/>
  <c r="D52" i="9"/>
  <c r="AU13" i="6"/>
  <c r="BI10" i="8"/>
  <c r="BL13" i="8"/>
  <c r="BN13" i="8"/>
  <c r="BI14" i="8"/>
  <c r="BK10" i="8"/>
  <c r="BM10" i="8"/>
  <c r="X9" i="8"/>
  <c r="L53" i="9"/>
  <c r="Q54" i="9"/>
  <c r="F52" i="9"/>
  <c r="R53" i="9"/>
  <c r="M8" i="9"/>
  <c r="T53" i="9"/>
  <c r="U20" i="9"/>
  <c r="M37" i="9"/>
  <c r="C8" i="7"/>
  <c r="H51" i="9"/>
  <c r="AX9" i="6"/>
  <c r="AR9" i="8"/>
  <c r="H30" i="9"/>
  <c r="H54" i="9"/>
  <c r="P13" i="6"/>
  <c r="AV11" i="6"/>
  <c r="AX10" i="6"/>
  <c r="AV9" i="6"/>
  <c r="P9" i="6"/>
  <c r="P14" i="6"/>
  <c r="V10" i="6"/>
  <c r="K10" i="9"/>
  <c r="M10" i="9" s="1"/>
  <c r="O28" i="9"/>
  <c r="E53" i="9"/>
  <c r="F54" i="9"/>
  <c r="O51" i="9"/>
  <c r="K40" i="9"/>
  <c r="U40" i="9"/>
  <c r="O49" i="9"/>
  <c r="U8" i="9"/>
  <c r="U31" i="9"/>
  <c r="K26" i="9"/>
  <c r="U26" i="9"/>
  <c r="O29" i="9"/>
  <c r="M32" i="9"/>
  <c r="V51" i="9"/>
  <c r="V54" i="9" s="1"/>
  <c r="M26" i="9"/>
  <c r="AU11" i="6"/>
  <c r="AA8" i="6"/>
  <c r="I52" i="9"/>
  <c r="J52" i="9"/>
  <c r="U10" i="9"/>
  <c r="V9" i="6"/>
  <c r="L9" i="8"/>
  <c r="AD9" i="8"/>
  <c r="BJ10" i="8"/>
  <c r="AB10" i="8"/>
  <c r="R8" i="6"/>
  <c r="AV12" i="6"/>
  <c r="X8" i="6"/>
  <c r="AW14" i="6"/>
  <c r="U32" i="9"/>
  <c r="S8" i="6"/>
  <c r="AG9" i="8"/>
  <c r="AF9" i="8"/>
  <c r="BO10" i="8"/>
  <c r="U22" i="9"/>
  <c r="M22" i="9"/>
  <c r="X8" i="7"/>
  <c r="AU10" i="6"/>
  <c r="P10" i="6"/>
  <c r="T8" i="6"/>
  <c r="M38" i="9"/>
  <c r="U38" i="9"/>
  <c r="AC9" i="8"/>
  <c r="O50" i="9"/>
  <c r="O53" i="9" s="1"/>
  <c r="U44" i="9"/>
  <c r="U8" i="6"/>
  <c r="AB11" i="8"/>
  <c r="U37" i="9"/>
  <c r="AX14" i="6"/>
  <c r="AY10" i="6"/>
  <c r="V12" i="6"/>
  <c r="AH9" i="8"/>
  <c r="AB9" i="8" s="1"/>
  <c r="AW10" i="6"/>
  <c r="AW9" i="6"/>
  <c r="BO12" i="8"/>
  <c r="BH10" i="8"/>
  <c r="J36" i="9"/>
  <c r="U36" i="9" s="1"/>
  <c r="I30" i="9"/>
  <c r="M7" i="9"/>
  <c r="M16" i="9"/>
  <c r="M19" i="9"/>
  <c r="K49" i="9"/>
  <c r="M49" i="9" s="1"/>
  <c r="M34" i="9"/>
  <c r="M43" i="9"/>
  <c r="U13" i="9"/>
  <c r="M13" i="9"/>
  <c r="U17" i="9"/>
  <c r="M35" i="9"/>
  <c r="K50" i="9"/>
  <c r="M50" i="9"/>
  <c r="U35" i="9"/>
  <c r="M41" i="9"/>
  <c r="U41" i="9"/>
  <c r="M45" i="9"/>
  <c r="U45" i="9"/>
  <c r="M11" i="9"/>
  <c r="BM12" i="8"/>
  <c r="AU12" i="6"/>
  <c r="AA7" i="10"/>
  <c r="C7" i="10"/>
  <c r="AS8" i="7"/>
  <c r="AE7" i="5"/>
  <c r="C7" i="5"/>
  <c r="O30" i="9"/>
  <c r="O54" i="9"/>
  <c r="U9" i="8"/>
  <c r="T9" i="8" s="1"/>
  <c r="AI9" i="8"/>
  <c r="M24" i="9"/>
  <c r="G54" i="9"/>
  <c r="Q8" i="6"/>
  <c r="P8" i="6"/>
  <c r="AN8" i="6"/>
  <c r="AH8" i="6"/>
  <c r="J8" i="6"/>
  <c r="AB8" i="6"/>
  <c r="AZ8" i="7"/>
  <c r="M25" i="9"/>
  <c r="K28" i="9"/>
  <c r="O52" i="9"/>
  <c r="U27" i="9"/>
  <c r="P54" i="9"/>
  <c r="U42" i="9"/>
  <c r="U23" i="9"/>
  <c r="M23" i="9"/>
  <c r="K29" i="9"/>
  <c r="M29" i="9" s="1"/>
  <c r="U25" i="9"/>
  <c r="I53" i="9"/>
  <c r="J53" i="9" s="1"/>
  <c r="BI9" i="8"/>
  <c r="BH11" i="8"/>
  <c r="BH13" i="8"/>
  <c r="AB14" i="8"/>
  <c r="AT11" i="6"/>
  <c r="AT10" i="6"/>
  <c r="U28" i="9"/>
  <c r="J15" i="9"/>
  <c r="U15" i="9" s="1"/>
  <c r="M15" i="9"/>
  <c r="U21" i="9"/>
  <c r="U18" i="9"/>
  <c r="AT14" i="6"/>
  <c r="D8" i="6"/>
  <c r="Z8" i="6"/>
  <c r="V13" i="6"/>
  <c r="AT9" i="6"/>
  <c r="E51" i="9"/>
  <c r="E54" i="9"/>
  <c r="M40" i="9"/>
  <c r="J39" i="9"/>
  <c r="N51" i="9"/>
  <c r="K52" i="9"/>
  <c r="M52" i="9" s="1"/>
  <c r="M28" i="9"/>
  <c r="K53" i="9"/>
  <c r="M53" i="9" s="1"/>
  <c r="J33" i="9"/>
  <c r="U33" i="9" s="1"/>
  <c r="I51" i="9"/>
  <c r="I54" i="9" s="1"/>
  <c r="M39" i="9" l="1"/>
  <c r="U39" i="9"/>
  <c r="L51" i="9"/>
  <c r="M51" i="9" s="1"/>
  <c r="M33" i="9"/>
  <c r="AT12" i="6"/>
  <c r="AY8" i="6"/>
  <c r="M36" i="9"/>
  <c r="K9" i="9"/>
  <c r="N30" i="9"/>
  <c r="N54" i="9" s="1"/>
  <c r="D30" i="9"/>
  <c r="M21" i="9"/>
  <c r="BH17" i="8"/>
  <c r="BO16" i="8"/>
  <c r="BM16" i="8"/>
  <c r="BM9" i="8" s="1"/>
  <c r="BK16" i="8"/>
  <c r="BJ15" i="8"/>
  <c r="U51" i="9"/>
  <c r="V11" i="6"/>
  <c r="W8" i="6"/>
  <c r="V8" i="6" s="1"/>
  <c r="J30" i="9"/>
  <c r="J66" i="9" s="1"/>
  <c r="U46" i="9"/>
  <c r="U49" i="9" s="1"/>
  <c r="U52" i="9" s="1"/>
  <c r="M46" i="9"/>
  <c r="K30" i="9"/>
  <c r="D51" i="9"/>
  <c r="U14" i="9"/>
  <c r="U29" i="9" s="1"/>
  <c r="U53" i="9" s="1"/>
  <c r="M14" i="9"/>
  <c r="M47" i="9"/>
  <c r="U47" i="9"/>
  <c r="U50" i="9" s="1"/>
  <c r="AJ9" i="8"/>
  <c r="L18" i="9"/>
  <c r="BH15" i="8"/>
  <c r="AV8" i="6"/>
  <c r="BO9" i="8"/>
  <c r="BJ9" i="8"/>
  <c r="BN18" i="8"/>
  <c r="AW8" i="6"/>
  <c r="BH16" i="8" l="1"/>
  <c r="BK9" i="8"/>
  <c r="U9" i="9"/>
  <c r="U30" i="9" s="1"/>
  <c r="U54" i="9" s="1"/>
  <c r="M9" i="9"/>
  <c r="BN9" i="8"/>
  <c r="AX8" i="6"/>
  <c r="BH18" i="8"/>
  <c r="J51" i="9"/>
  <c r="J72" i="9" s="1"/>
  <c r="D54" i="9"/>
  <c r="J54" i="9" s="1"/>
  <c r="BL9" i="8"/>
  <c r="BH9" i="8" s="1"/>
  <c r="AU8" i="6"/>
  <c r="AT8" i="6" s="1"/>
  <c r="M18" i="9"/>
  <c r="L30" i="9"/>
  <c r="L54" i="9" s="1"/>
  <c r="K66" i="9"/>
  <c r="K54" i="9"/>
  <c r="M30" i="9" l="1"/>
  <c r="M54" i="9"/>
  <c r="K60" i="9"/>
  <c r="K78" i="9"/>
  <c r="J60" i="9"/>
  <c r="J78" i="9"/>
</calcChain>
</file>

<file path=xl/sharedStrings.xml><?xml version="1.0" encoding="utf-8"?>
<sst xmlns="http://schemas.openxmlformats.org/spreadsheetml/2006/main" count="659" uniqueCount="327">
  <si>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</si>
  <si>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</si>
  <si>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</si>
  <si>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</si>
  <si>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</si>
  <si>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</si>
  <si>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</si>
  <si>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</si>
  <si>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</si>
  <si>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</si>
  <si>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</si>
  <si>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</si>
  <si>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</si>
  <si>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</si>
  <si>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</si>
  <si>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</si>
  <si>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</si>
  <si>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</si>
  <si>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</si>
  <si>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</si>
  <si>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</si>
  <si>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</si>
  <si>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</si>
  <si>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</si>
  <si>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</si>
  <si>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</si>
  <si>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</si>
  <si>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</si>
  <si>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</si>
  <si>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</si>
  <si>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</si>
  <si>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</si>
  <si>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</si>
  <si>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</si>
  <si>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</si>
  <si>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</si>
  <si>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</si>
  <si>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</si>
  <si>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</si>
  <si>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</si>
  <si>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</si>
  <si>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</si>
  <si>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</si>
  <si>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</si>
  <si>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</si>
  <si>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</si>
  <si>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</si>
  <si>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</si>
  <si>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</si>
  <si>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</si>
  <si>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</si>
  <si>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</si>
  <si>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</si>
  <si>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</si>
  <si>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</si>
  <si>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</si>
  <si>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</si>
  <si>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</si>
  <si>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</si>
  <si>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</si>
  <si>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</si>
  <si>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</si>
  <si>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</si>
  <si>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</si>
  <si>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</si>
  <si>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</si>
  <si>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</si>
  <si>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</si>
  <si>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</si>
  <si>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</si>
  <si>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</si>
  <si>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</si>
  <si>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</si>
  <si>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</si>
  <si>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</si>
  <si>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</si>
  <si>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</si>
  <si>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</si>
  <si>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</si>
  <si>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</si>
  <si>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ОБЩО</t>
  </si>
  <si>
    <t>Административен ръководител: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</si>
  <si>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</si>
  <si>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</si>
  <si>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</si>
  <si>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</si>
  <si>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</si>
  <si>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</si>
  <si>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</si>
  <si>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</si>
  <si>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</si>
  <si>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</si>
  <si>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</si>
  <si>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</si>
  <si>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</si>
  <si>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</si>
  <si>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</si>
  <si>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</si>
  <si>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</si>
  <si>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</si>
  <si>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</si>
  <si>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</si>
  <si>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</si>
  <si>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</si>
  <si>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</si>
  <si>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</si>
  <si>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</si>
  <si>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</si>
  <si>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</si>
  <si>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</si>
  <si>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</si>
  <si>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</si>
  <si>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</si>
  <si>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</si>
  <si>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</si>
  <si>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</si>
  <si>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</si>
  <si>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</si>
  <si>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</si>
  <si>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</si>
  <si>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</si>
  <si>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</si>
  <si>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</si>
  <si>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</si>
  <si>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</si>
  <si>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</si>
  <si>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</si>
  <si>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</si>
  <si>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</si>
  <si>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</si>
  <si>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</si>
  <si>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</si>
  <si>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</si>
  <si>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</si>
  <si>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</si>
  <si>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</si>
  <si>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</si>
  <si>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</si>
  <si>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</si>
  <si>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</si>
  <si>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</si>
  <si>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</si>
  <si>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</si>
  <si>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</si>
  <si>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</si>
  <si>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</si>
  <si>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</si>
  <si>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</si>
  <si>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</si>
  <si>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</si>
  <si>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</si>
  <si>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</si>
  <si>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</si>
  <si>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</si>
  <si>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</si>
  <si>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</si>
  <si>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</si>
  <si>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</si>
  <si>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</si>
  <si>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</si>
  <si>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</si>
  <si>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</si>
  <si>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</si>
  <si>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</si>
  <si>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</si>
  <si>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</si>
  <si>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</si>
  <si>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</si>
  <si>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</si>
  <si>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</si>
  <si>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</si>
  <si>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</si>
  <si>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</si>
  <si>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</si>
  <si>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</si>
  <si>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</si>
  <si>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</si>
  <si>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</si>
  <si>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</si>
  <si>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</si>
  <si>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</si>
  <si>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</si>
  <si>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</si>
  <si>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</si>
  <si>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</si>
  <si>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</si>
  <si>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</si>
  <si>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</si>
  <si>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</si>
  <si>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</si>
  <si>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</si>
  <si>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</si>
  <si>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</si>
  <si>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</si>
  <si>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</si>
  <si>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</si>
  <si>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</si>
  <si>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</si>
  <si>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</si>
  <si>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</si>
  <si>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</si>
  <si>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</si>
  <si>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</si>
  <si>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</si>
  <si>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</si>
  <si>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</si>
  <si>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</si>
  <si>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</si>
  <si>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</si>
  <si>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</si>
  <si>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</si>
  <si>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</si>
  <si>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</si>
  <si>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</si>
  <si>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</si>
  <si>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</si>
  <si>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</si>
  <si>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</si>
  <si>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</si>
  <si>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</si>
  <si>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</si>
  <si>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</si>
  <si>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</si>
  <si>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</si>
  <si>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</si>
  <si>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</si>
  <si>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</si>
  <si>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</si>
  <si>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</si>
  <si>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</si>
  <si>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</si>
  <si>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</si>
  <si>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</si>
  <si>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</si>
  <si>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</si>
  <si>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</si>
  <si>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</si>
  <si>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</si>
  <si>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</si>
  <si>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</si>
  <si>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</si>
  <si>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</si>
  <si>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</si>
  <si>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</si>
  <si>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</si>
  <si>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</si>
  <si>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</si>
  <si>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</si>
  <si>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</si>
  <si>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</si>
  <si>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</si>
  <si>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</si>
  <si>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</si>
  <si>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</si>
  <si>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</si>
  <si>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</si>
  <si>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</si>
  <si>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</si>
  <si>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</si>
  <si>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</si>
  <si>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</si>
  <si>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</si>
  <si>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</si>
  <si>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</si>
  <si>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</si>
  <si>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</si>
  <si>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</si>
  <si>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</si>
  <si>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</si>
  <si>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</si>
  <si>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</si>
  <si>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</si>
  <si>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</si>
  <si>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</si>
  <si>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</si>
  <si>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</si>
  <si>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</si>
  <si>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</si>
  <si>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</si>
  <si>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</si>
  <si>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</si>
  <si>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</si>
  <si>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indexed="1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</si>
  <si>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</si>
  <si>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1.</t>
  </si>
  <si>
    <t>ЦВЕТАНКА ГРЕБЕНАРОВА</t>
  </si>
  <si>
    <t>2.</t>
  </si>
  <si>
    <t>ТОНИ ГЕТОВ</t>
  </si>
  <si>
    <t>3.</t>
  </si>
  <si>
    <t>ИВО ПЕТРОВ</t>
  </si>
  <si>
    <t>4.</t>
  </si>
  <si>
    <t>БИСЕРКА ПАМУКОВА</t>
  </si>
  <si>
    <t>месеца на 2016    г.</t>
  </si>
  <si>
    <t>за 6 МЕСЕЦА НА 2016 г. (НАКАЗАТЕЛНИ ДЕЛА)</t>
  </si>
  <si>
    <t>Справка за дейността на съдиите в РАЙОНЕН СЪД гр. БОТЕВГРАД</t>
  </si>
  <si>
    <t>Справка за дейността на съдиите в РАЙОНЕН СЪД гр.БОТЕВГРАД</t>
  </si>
  <si>
    <t>за  6 МЕСЕЦА НА 2016 г.   (ГРАЖДАНСКИ  ДЕЛА)</t>
  </si>
  <si>
    <t>Илияна Цветкова</t>
  </si>
  <si>
    <t>Петя Стоянова</t>
  </si>
  <si>
    <t>Яна Николова</t>
  </si>
  <si>
    <t>Отчет за работата на Районен съд   град. БОТЕВГРАД</t>
  </si>
  <si>
    <t xml:space="preserve">Справка за резултатите от върнати обжалвани и протестирани НАКАЗАТЕЛНИТЕ дела на съдиите 
от РАЙОНЕН СЪД гр. БОТЕВГРАД през 6 месеца за 2016 г. </t>
  </si>
  <si>
    <t>Цветанка Гребенарова</t>
  </si>
  <si>
    <t>Тони Гетов</t>
  </si>
  <si>
    <t>Иво Петров</t>
  </si>
  <si>
    <t>Бисерка Памукова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</si>
  <si>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 през 6 месеца за 2016 г.            </t>
  </si>
  <si>
    <t xml:space="preserve">1. </t>
  </si>
  <si>
    <t>Цветомир Цветанов</t>
  </si>
  <si>
    <t xml:space="preserve">Справка за резултатите от върнати обжалвани и протестирани АДМИНИСТРАТИВНИ дела на съдиите
от РАЙОНЕН СЪД гр. БОТЕВГРАД през 6 месеца на 2016 г.            </t>
  </si>
  <si>
    <t>37 год.</t>
  </si>
  <si>
    <t>25 год.</t>
  </si>
  <si>
    <t>22 год.</t>
  </si>
  <si>
    <t>16 год.</t>
  </si>
  <si>
    <t>24 г.</t>
  </si>
  <si>
    <t>11 г.</t>
  </si>
  <si>
    <t>5 г.</t>
  </si>
  <si>
    <t>Изготвил: Християна Коцева</t>
  </si>
  <si>
    <t xml:space="preserve">                    Ива Тодорова</t>
  </si>
  <si>
    <t>Телефон: 0723/69352</t>
  </si>
  <si>
    <t>e-mail: rajsud@abv.bg</t>
  </si>
  <si>
    <t>Дата: 15.07.2016г.</t>
  </si>
  <si>
    <t>Съставил: Ива Тодорова</t>
  </si>
  <si>
    <t>Телефон:0723/69352</t>
  </si>
  <si>
    <t>Телефон:0723/69349</t>
  </si>
  <si>
    <t>Съставил: Мария Петкова</t>
  </si>
  <si>
    <t>Съставил: Християна Коцева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</si>
</sst>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3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indexed="9"/>
      <name val="Arial"/>
      <family val="2"/>
      <charset val="204"/>
    </font>
    <font>
      <b/>
      <u/>
      <sz val="10"/>
      <color indexed="9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49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4" borderId="0" xfId="0" applyFont="1" applyFill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9" fontId="3" fillId="3" borderId="19" xfId="5" applyFont="1" applyFill="1" applyBorder="1" applyAlignment="1" applyProtection="1">
      <alignment horizontal="center" vertical="center" wrapText="1"/>
    </xf>
    <xf numFmtId="9" fontId="3" fillId="3" borderId="20" xfId="5" applyFont="1" applyFill="1" applyBorder="1" applyAlignment="1" applyProtection="1">
      <alignment horizontal="center" vertical="center" wrapText="1"/>
    </xf>
    <xf numFmtId="9" fontId="3" fillId="3" borderId="21" xfId="5" applyFont="1" applyFill="1" applyBorder="1" applyAlignment="1" applyProtection="1">
      <alignment horizontal="center" vertical="center" wrapText="1"/>
    </xf>
    <xf numFmtId="9" fontId="3" fillId="3" borderId="29" xfId="5" applyFont="1" applyFill="1" applyBorder="1" applyAlignment="1" applyProtection="1">
      <alignment horizontal="center" vertical="center" wrapText="1"/>
    </xf>
    <xf numFmtId="9" fontId="3" fillId="3" borderId="32" xfId="5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4" xfId="0" applyBorder="1"/>
    <xf numFmtId="0" fontId="4" fillId="6" borderId="23" xfId="0" applyFont="1" applyFill="1" applyBorder="1" applyAlignment="1" applyProtection="1">
      <alignment vertical="center" wrapText="1"/>
    </xf>
    <xf numFmtId="0" fontId="0" fillId="6" borderId="6" xfId="0" applyFill="1" applyBorder="1"/>
    <xf numFmtId="0" fontId="4" fillId="6" borderId="6" xfId="0" applyFont="1" applyFill="1" applyBorder="1" applyAlignment="1" applyProtection="1">
      <alignment vertical="center" wrapText="1"/>
    </xf>
    <xf numFmtId="0" fontId="0" fillId="6" borderId="37" xfId="0" applyFill="1" applyBorder="1"/>
    <xf numFmtId="0" fontId="0" fillId="0" borderId="37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19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horizontal="right"/>
    </xf>
    <xf numFmtId="0" fontId="18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/>
    <xf numFmtId="0" fontId="4" fillId="6" borderId="39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6" borderId="37" xfId="0" applyFont="1" applyFill="1" applyBorder="1" applyAlignment="1" applyProtection="1">
      <alignment vertical="center" wrapText="1"/>
    </xf>
    <xf numFmtId="0" fontId="0" fillId="0" borderId="40" xfId="0" applyBorder="1"/>
    <xf numFmtId="0" fontId="4" fillId="0" borderId="6" xfId="0" applyFont="1" applyBorder="1" applyAlignment="1" applyProtection="1">
      <alignment vertical="center" wrapText="1"/>
    </xf>
    <xf numFmtId="0" fontId="0" fillId="0" borderId="23" xfId="0" applyBorder="1"/>
    <xf numFmtId="0" fontId="0" fillId="0" borderId="4" xfId="0" applyBorder="1" applyAlignment="1">
      <alignment vertical="center" wrapText="1"/>
    </xf>
    <xf numFmtId="0" fontId="17" fillId="0" borderId="0" xfId="0" applyFont="1"/>
    <xf numFmtId="0" fontId="4" fillId="6" borderId="8" xfId="0" applyFont="1" applyFill="1" applyBorder="1" applyAlignment="1">
      <alignment horizontal="left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20" xfId="0" applyBorder="1"/>
    <xf numFmtId="0" fontId="20" fillId="0" borderId="0" xfId="0" applyFont="1" applyAlignment="1" applyProtection="1"/>
    <xf numFmtId="1" fontId="0" fillId="0" borderId="0" xfId="0" applyNumberFormat="1"/>
    <xf numFmtId="0" fontId="7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11" fillId="4" borderId="0" xfId="0" applyFont="1" applyFill="1" applyBorder="1"/>
    <xf numFmtId="1" fontId="3" fillId="3" borderId="26" xfId="0" applyNumberFormat="1" applyFont="1" applyFill="1" applyBorder="1" applyAlignment="1" applyProtection="1">
      <alignment horizontal="center" vertical="center" wrapText="1"/>
    </xf>
    <xf numFmtId="0" fontId="7" fillId="4" borderId="42" xfId="0" applyFont="1" applyFill="1" applyBorder="1"/>
    <xf numFmtId="0" fontId="11" fillId="4" borderId="43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0" fontId="10" fillId="4" borderId="45" xfId="0" applyFont="1" applyFill="1" applyBorder="1"/>
    <xf numFmtId="0" fontId="7" fillId="4" borderId="4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3" borderId="15" xfId="0" applyNumberFormat="1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15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4" borderId="0" xfId="0" applyFont="1" applyFill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6" borderId="2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0" fillId="6" borderId="4" xfId="0" applyFill="1" applyBorder="1"/>
    <xf numFmtId="0" fontId="13" fillId="6" borderId="37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6" borderId="17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48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6" borderId="4" xfId="6" applyFill="1" applyBorder="1"/>
    <xf numFmtId="0" fontId="13" fillId="6" borderId="40" xfId="6" applyFont="1" applyFill="1" applyBorder="1" applyAlignment="1">
      <alignment horizontal="left" vertical="center" wrapText="1"/>
    </xf>
    <xf numFmtId="0" fontId="4" fillId="6" borderId="2" xfId="6" applyFont="1" applyFill="1" applyBorder="1" applyAlignment="1" applyProtection="1">
      <alignment vertical="center" wrapText="1"/>
    </xf>
    <xf numFmtId="0" fontId="4" fillId="6" borderId="6" xfId="6" applyFont="1" applyFill="1" applyBorder="1" applyAlignment="1" applyProtection="1">
      <alignment vertical="center" wrapText="1"/>
    </xf>
    <xf numFmtId="0" fontId="4" fillId="6" borderId="6" xfId="6" applyFill="1" applyBorder="1"/>
    <xf numFmtId="0" fontId="4" fillId="6" borderId="37" xfId="6" applyFill="1" applyBorder="1"/>
    <xf numFmtId="0" fontId="4" fillId="6" borderId="9" xfId="6" applyFont="1" applyFill="1" applyBorder="1" applyAlignment="1" applyProtection="1">
      <alignment vertical="center" wrapText="1"/>
    </xf>
    <xf numFmtId="0" fontId="4" fillId="0" borderId="10" xfId="6" applyFont="1" applyFill="1" applyBorder="1" applyAlignment="1" applyProtection="1">
      <alignment vertical="center" wrapText="1"/>
    </xf>
    <xf numFmtId="0" fontId="4" fillId="0" borderId="49" xfId="6" applyFont="1" applyFill="1" applyBorder="1" applyAlignment="1" applyProtection="1">
      <alignment vertical="center" wrapText="1"/>
    </xf>
    <xf numFmtId="0" fontId="4" fillId="0" borderId="4" xfId="6" applyBorder="1"/>
    <xf numFmtId="0" fontId="4" fillId="0" borderId="40" xfId="6" applyBorder="1"/>
    <xf numFmtId="0" fontId="4" fillId="0" borderId="6" xfId="6" applyFont="1" applyFill="1" applyBorder="1" applyAlignment="1" applyProtection="1">
      <alignment vertical="center" wrapText="1"/>
    </xf>
    <xf numFmtId="0" fontId="4" fillId="0" borderId="6" xfId="6" applyBorder="1"/>
    <xf numFmtId="0" fontId="4" fillId="0" borderId="37" xfId="6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19" fillId="0" borderId="0" xfId="6" applyFont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right"/>
    </xf>
    <xf numFmtId="0" fontId="18" fillId="0" borderId="0" xfId="6" applyFont="1" applyAlignment="1" applyProtection="1"/>
    <xf numFmtId="0" fontId="18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7" borderId="53" xfId="0" applyFont="1" applyFill="1" applyBorder="1" applyAlignment="1" applyProtection="1">
      <alignment horizontal="center" vertical="center" wrapText="1"/>
      <protection locked="0"/>
    </xf>
    <xf numFmtId="0" fontId="3" fillId="7" borderId="5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</xf>
    <xf numFmtId="1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8" xfId="0" applyFont="1" applyFill="1" applyBorder="1" applyAlignment="1" applyProtection="1">
      <alignment horizontal="center" vertical="center" wrapText="1"/>
      <protection locked="0"/>
    </xf>
    <xf numFmtId="0" fontId="3" fillId="7" borderId="48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1" fontId="3" fillId="8" borderId="35" xfId="0" applyNumberFormat="1" applyFont="1" applyFill="1" applyBorder="1" applyAlignment="1" applyProtection="1">
      <alignment horizontal="center" vertical="center" wrapText="1"/>
    </xf>
    <xf numFmtId="0" fontId="3" fillId="3" borderId="56" xfId="0" applyFont="1" applyFill="1" applyBorder="1" applyAlignment="1" applyProtection="1">
      <alignment horizontal="center" vertical="center" wrapText="1"/>
    </xf>
    <xf numFmtId="1" fontId="3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</xf>
    <xf numFmtId="0" fontId="3" fillId="3" borderId="55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8" borderId="53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 wrapText="1"/>
    </xf>
    <xf numFmtId="1" fontId="3" fillId="0" borderId="28" xfId="0" applyNumberFormat="1" applyFont="1" applyBorder="1" applyAlignment="1" applyProtection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" fontId="3" fillId="0" borderId="53" xfId="0" applyNumberFormat="1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1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2" fontId="3" fillId="3" borderId="7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3" borderId="35" xfId="0" applyNumberFormat="1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58" xfId="0" applyBorder="1" applyProtection="1"/>
    <xf numFmtId="0" fontId="0" fillId="0" borderId="0" xfId="0" applyBorder="1" applyProtection="1"/>
    <xf numFmtId="0" fontId="0" fillId="0" borderId="56" xfId="0" applyBorder="1" applyProtection="1"/>
    <xf numFmtId="0" fontId="0" fillId="0" borderId="47" xfId="0" applyBorder="1" applyProtection="1"/>
    <xf numFmtId="0" fontId="0" fillId="0" borderId="36" xfId="0" applyBorder="1" applyProtection="1"/>
    <xf numFmtId="2" fontId="3" fillId="3" borderId="63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3" borderId="40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41" xfId="0" applyNumberFormat="1" applyFont="1" applyFill="1" applyBorder="1" applyAlignment="1" applyProtection="1">
      <alignment horizontal="center" vertical="center" wrapText="1"/>
    </xf>
    <xf numFmtId="2" fontId="3" fillId="3" borderId="15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" fontId="3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35" fillId="4" borderId="0" xfId="1" applyFont="1" applyFill="1" applyBorder="1" applyAlignment="1" applyProtection="1"/>
    <xf numFmtId="0" fontId="33" fillId="6" borderId="0" xfId="0" applyFont="1" applyFill="1"/>
    <xf numFmtId="0" fontId="40" fillId="6" borderId="59" xfId="0" applyFont="1" applyFill="1" applyBorder="1" applyAlignment="1" applyProtection="1">
      <alignment horizontal="center" vertical="center" wrapText="1"/>
    </xf>
    <xf numFmtId="0" fontId="40" fillId="6" borderId="58" xfId="0" applyFont="1" applyFill="1" applyBorder="1" applyAlignment="1" applyProtection="1">
      <alignment horizontal="center" vertical="center" wrapText="1"/>
    </xf>
    <xf numFmtId="0" fontId="40" fillId="6" borderId="64" xfId="0" applyFont="1" applyFill="1" applyBorder="1" applyAlignment="1" applyProtection="1">
      <alignment horizontal="center" vertical="center" wrapText="1"/>
    </xf>
    <xf numFmtId="0" fontId="40" fillId="6" borderId="60" xfId="0" applyFont="1" applyFill="1" applyBorder="1" applyAlignment="1" applyProtection="1">
      <alignment horizontal="center" vertical="center" wrapText="1"/>
    </xf>
    <xf numFmtId="0" fontId="40" fillId="6" borderId="65" xfId="0" applyFont="1" applyFill="1" applyBorder="1" applyAlignment="1" applyProtection="1">
      <alignment horizontal="center" vertical="center" wrapText="1"/>
    </xf>
    <xf numFmtId="0" fontId="40" fillId="6" borderId="30" xfId="0" applyFont="1" applyFill="1" applyBorder="1" applyAlignment="1" applyProtection="1">
      <alignment horizontal="center" vertical="center" wrapText="1"/>
    </xf>
    <xf numFmtId="0" fontId="40" fillId="6" borderId="66" xfId="0" applyFont="1" applyFill="1" applyBorder="1" applyAlignment="1" applyProtection="1">
      <alignment horizontal="center" vertical="center" wrapText="1"/>
    </xf>
    <xf numFmtId="0" fontId="40" fillId="6" borderId="57" xfId="0" applyFont="1" applyFill="1" applyBorder="1" applyAlignment="1" applyProtection="1">
      <alignment horizontal="center" vertical="center" wrapText="1"/>
    </xf>
    <xf numFmtId="0" fontId="40" fillId="6" borderId="67" xfId="0" applyFont="1" applyFill="1" applyBorder="1" applyAlignment="1" applyProtection="1">
      <alignment horizontal="center" vertical="center" wrapText="1"/>
    </xf>
    <xf numFmtId="0" fontId="40" fillId="6" borderId="68" xfId="0" applyFont="1" applyFill="1" applyBorder="1" applyAlignment="1" applyProtection="1">
      <alignment horizontal="center" vertical="center" wrapText="1"/>
    </xf>
    <xf numFmtId="0" fontId="40" fillId="6" borderId="69" xfId="0" applyFont="1" applyFill="1" applyBorder="1" applyAlignment="1" applyProtection="1">
      <alignment horizontal="center" vertical="center" wrapText="1"/>
    </xf>
    <xf numFmtId="0" fontId="42" fillId="0" borderId="0" xfId="0" applyFont="1" applyAlignment="1"/>
    <xf numFmtId="0" fontId="16" fillId="0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4" fillId="0" borderId="0" xfId="0" applyFont="1" applyFill="1"/>
    <xf numFmtId="0" fontId="16" fillId="0" borderId="0" xfId="6" applyFont="1" applyFill="1" applyBorder="1" applyAlignment="1" applyProtection="1">
      <alignment horizontal="center" vertical="center" wrapText="1"/>
    </xf>
    <xf numFmtId="1" fontId="3" fillId="7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6" applyFont="1" applyBorder="1"/>
    <xf numFmtId="0" fontId="1" fillId="0" borderId="39" xfId="6" applyFont="1" applyBorder="1"/>
    <xf numFmtId="0" fontId="1" fillId="0" borderId="4" xfId="6" applyFont="1" applyBorder="1"/>
    <xf numFmtId="0" fontId="1" fillId="0" borderId="40" xfId="6" applyFont="1" applyBorder="1"/>
    <xf numFmtId="0" fontId="0" fillId="0" borderId="0" xfId="0" applyFill="1" applyAlignment="1">
      <alignment wrapText="1"/>
    </xf>
    <xf numFmtId="0" fontId="36" fillId="0" borderId="0" xfId="0" applyFont="1" applyBorder="1" applyAlignment="1">
      <alignment horizontal="left" vertical="center" wrapText="1"/>
    </xf>
    <xf numFmtId="0" fontId="23" fillId="4" borderId="71" xfId="0" applyFont="1" applyFill="1" applyBorder="1" applyAlignment="1">
      <alignment horizontal="center"/>
    </xf>
    <xf numFmtId="0" fontId="23" fillId="4" borderId="72" xfId="0" applyFont="1" applyFill="1" applyBorder="1" applyAlignment="1">
      <alignment horizontal="center"/>
    </xf>
    <xf numFmtId="0" fontId="23" fillId="4" borderId="70" xfId="0" applyFont="1" applyFill="1" applyBorder="1" applyAlignment="1">
      <alignment horizontal="center"/>
    </xf>
    <xf numFmtId="0" fontId="34" fillId="4" borderId="0" xfId="1" applyFont="1" applyFill="1" applyBorder="1" applyAlignment="1" applyProtection="1">
      <alignment horizontal="left" vertical="center"/>
    </xf>
    <xf numFmtId="0" fontId="3" fillId="4" borderId="57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4" borderId="57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3" fillId="2" borderId="75" xfId="0" applyFont="1" applyFill="1" applyBorder="1" applyAlignment="1" applyProtection="1">
      <alignment horizontal="center" vertical="center" wrapText="1"/>
    </xf>
    <xf numFmtId="0" fontId="3" fillId="2" borderId="76" xfId="0" applyFont="1" applyFill="1" applyBorder="1" applyAlignment="1" applyProtection="1">
      <alignment horizontal="center" vertical="center" wrapText="1"/>
    </xf>
    <xf numFmtId="0" fontId="31" fillId="9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3" fillId="0" borderId="59" xfId="0" applyFont="1" applyFill="1" applyBorder="1" applyAlignment="1" applyProtection="1">
      <alignment horizontal="center" vertical="center" wrapText="1"/>
    </xf>
    <xf numFmtId="0" fontId="33" fillId="0" borderId="58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56" xfId="0" applyFont="1" applyFill="1" applyBorder="1" applyAlignment="1" applyProtection="1">
      <alignment horizontal="center" vertical="center" wrapText="1"/>
    </xf>
    <xf numFmtId="0" fontId="33" fillId="0" borderId="62" xfId="0" applyFont="1" applyFill="1" applyBorder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5" xfId="0" applyBorder="1" applyAlignment="1">
      <alignment horizont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textRotation="90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3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1" fillId="9" borderId="0" xfId="1" applyFont="1" applyFill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5" fillId="10" borderId="0" xfId="0" applyFont="1" applyFill="1" applyAlignment="1">
      <alignment horizontal="left" vertical="top" wrapText="1"/>
    </xf>
    <xf numFmtId="0" fontId="13" fillId="0" borderId="5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11" borderId="79" xfId="0" applyFont="1" applyFill="1" applyBorder="1" applyAlignment="1">
      <alignment horizontal="center" vertical="center"/>
    </xf>
    <xf numFmtId="0" fontId="13" fillId="11" borderId="74" xfId="0" applyFont="1" applyFill="1" applyBorder="1" applyAlignment="1">
      <alignment horizontal="center" vertical="center"/>
    </xf>
    <xf numFmtId="0" fontId="13" fillId="11" borderId="8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10" borderId="81" xfId="0" applyFont="1" applyFill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0" fontId="13" fillId="10" borderId="83" xfId="0" applyFont="1" applyFill="1" applyBorder="1" applyAlignment="1">
      <alignment horizontal="center" vertical="center"/>
    </xf>
    <xf numFmtId="0" fontId="32" fillId="9" borderId="0" xfId="1" applyFont="1" applyFill="1" applyBorder="1" applyAlignment="1" applyProtection="1">
      <alignment horizontal="center" vertical="center" wrapText="1"/>
    </xf>
    <xf numFmtId="0" fontId="25" fillId="5" borderId="0" xfId="0" applyFont="1" applyFill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17" fillId="0" borderId="5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6" fillId="0" borderId="0" xfId="0" applyFont="1" applyAlignment="1">
      <alignment horizontal="left" vertical="top" wrapText="1" readingOrder="1"/>
    </xf>
    <xf numFmtId="0" fontId="0" fillId="0" borderId="11" xfId="0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2" fillId="9" borderId="0" xfId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13" fillId="0" borderId="55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/>
    </xf>
    <xf numFmtId="0" fontId="13" fillId="0" borderId="6" xfId="6" applyFont="1" applyBorder="1" applyAlignment="1">
      <alignment horizontal="center"/>
    </xf>
    <xf numFmtId="0" fontId="13" fillId="0" borderId="37" xfId="6" applyFont="1" applyBorder="1" applyAlignment="1">
      <alignment horizontal="center"/>
    </xf>
    <xf numFmtId="0" fontId="26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6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57" xfId="6" applyFont="1" applyBorder="1" applyAlignment="1">
      <alignment horizontal="center" vertical="center" wrapText="1"/>
    </xf>
    <xf numFmtId="0" fontId="4" fillId="0" borderId="31" xfId="6" applyBorder="1" applyAlignment="1">
      <alignment horizontal="center" vertical="center" wrapText="1"/>
    </xf>
    <xf numFmtId="0" fontId="17" fillId="0" borderId="63" xfId="6" applyFont="1" applyBorder="1" applyAlignment="1">
      <alignment horizontal="center" vertical="center" wrapText="1"/>
    </xf>
    <xf numFmtId="0" fontId="17" fillId="0" borderId="40" xfId="6" applyFont="1" applyBorder="1" applyAlignment="1">
      <alignment horizontal="center" vertical="center" wrapText="1"/>
    </xf>
    <xf numFmtId="0" fontId="17" fillId="0" borderId="84" xfId="6" applyFont="1" applyBorder="1" applyAlignment="1">
      <alignment horizontal="center" vertical="center" wrapText="1"/>
    </xf>
  </cellXfs>
  <cellStyles count="7">
    <cellStyle name="Hyperlink" xfId="1" builtinId="8"/>
    <cellStyle name="Hyperlink 2" xfId="2"/>
    <cellStyle name="Normal" xfId="0" builtinId="0"/>
    <cellStyle name="Normal 2" xfId="3"/>
    <cellStyle name="Normal 3" xfId="4"/>
    <cellStyle name="Percent" xfId="5" builtinId="5"/>
    <cellStyle name="Нормален 2" xfId="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15</xdr:row>
      <xdr:rowOff>104775</xdr:rowOff>
    </xdr:from>
    <xdr:to>
      <xdr:col>1</xdr:col>
      <xdr:colOff>1924050</xdr:colOff>
      <xdr:row>23</xdr:row>
      <xdr:rowOff>0</xdr:rowOff>
    </xdr:to>
    <xdr:pic>
      <xdr:nvPicPr>
        <xdr:cNvPr id="204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7639050"/>
          <a:ext cx="12192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123825</xdr:rowOff>
    </xdr:from>
    <xdr:to>
      <xdr:col>1</xdr:col>
      <xdr:colOff>895350</xdr:colOff>
      <xdr:row>21</xdr:row>
      <xdr:rowOff>104775</xdr:rowOff>
    </xdr:to>
    <xdr:pic>
      <xdr:nvPicPr>
        <xdr:cNvPr id="3073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858250"/>
          <a:ext cx="12192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21</xdr:row>
      <xdr:rowOff>142875</xdr:rowOff>
    </xdr:from>
    <xdr:to>
      <xdr:col>1</xdr:col>
      <xdr:colOff>1809750</xdr:colOff>
      <xdr:row>29</xdr:row>
      <xdr:rowOff>76200</xdr:rowOff>
    </xdr:to>
    <xdr:pic>
      <xdr:nvPicPr>
        <xdr:cNvPr id="4097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9705975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3" sqref="A13"/>
    </sheetView>
  </sheetViews>
  <sheetFormatPr defaultRowHeight="15" x14ac:dyDescent="0.2"/>
  <cols>
    <col min="1" max="8" width="9.140625" style="284"/>
    <col min="9" max="9" width="17.28515625" style="284" customWidth="1"/>
    <col min="10" max="10" width="29.42578125" style="284" customWidth="1"/>
    <col min="11" max="11" width="22.28515625" style="284" customWidth="1"/>
    <col min="12" max="16384" width="9.140625" style="284"/>
  </cols>
  <sheetData>
    <row r="2" spans="1:11" s="280" customFormat="1" ht="15.75" x14ac:dyDescent="0.2">
      <c r="A2" s="314" t="s">
        <v>133</v>
      </c>
      <c r="B2" s="314"/>
      <c r="C2" s="314"/>
      <c r="D2" s="314"/>
      <c r="E2" s="314"/>
      <c r="F2" s="314"/>
      <c r="G2" s="314"/>
      <c r="H2" s="314"/>
      <c r="I2" s="314"/>
      <c r="J2" s="314"/>
      <c r="K2" s="279"/>
    </row>
    <row r="3" spans="1:11" s="282" customFormat="1" ht="15.75" x14ac:dyDescent="0.2">
      <c r="A3" s="314" t="s">
        <v>134</v>
      </c>
      <c r="B3" s="314"/>
      <c r="C3" s="314"/>
      <c r="D3" s="314"/>
      <c r="E3" s="314"/>
      <c r="F3" s="314"/>
      <c r="G3" s="314"/>
      <c r="H3" s="314"/>
      <c r="I3" s="314"/>
      <c r="J3" s="314"/>
      <c r="K3" s="281"/>
    </row>
    <row r="4" spans="1:11" s="282" customFormat="1" ht="15.75" x14ac:dyDescent="0.2">
      <c r="A4" s="314" t="s">
        <v>135</v>
      </c>
      <c r="B4" s="314"/>
      <c r="C4" s="314"/>
      <c r="D4" s="314"/>
      <c r="E4" s="314"/>
      <c r="F4" s="314"/>
      <c r="G4" s="314"/>
      <c r="H4" s="314"/>
      <c r="I4" s="314"/>
      <c r="J4" s="314"/>
      <c r="K4" s="281"/>
    </row>
    <row r="5" spans="1:11" s="282" customFormat="1" ht="15.75" x14ac:dyDescent="0.2">
      <c r="A5" s="314" t="s">
        <v>138</v>
      </c>
      <c r="B5" s="314"/>
      <c r="C5" s="314"/>
      <c r="D5" s="314"/>
      <c r="E5" s="314"/>
      <c r="F5" s="314"/>
      <c r="G5" s="314"/>
      <c r="H5" s="314"/>
      <c r="I5" s="314"/>
      <c r="J5" s="314"/>
      <c r="K5" s="281"/>
    </row>
    <row r="6" spans="1:11" s="282" customFormat="1" ht="15.75" x14ac:dyDescent="0.2">
      <c r="A6" s="314" t="s">
        <v>137</v>
      </c>
      <c r="B6" s="314"/>
      <c r="C6" s="314"/>
      <c r="D6" s="314"/>
      <c r="E6" s="314"/>
      <c r="F6" s="314"/>
      <c r="G6" s="314"/>
      <c r="H6" s="314"/>
      <c r="I6" s="314"/>
      <c r="J6" s="314"/>
      <c r="K6" s="281"/>
    </row>
    <row r="7" spans="1:11" s="282" customFormat="1" ht="15.75" x14ac:dyDescent="0.2">
      <c r="A7" s="314" t="s">
        <v>139</v>
      </c>
      <c r="B7" s="314"/>
      <c r="C7" s="314"/>
      <c r="D7" s="314"/>
      <c r="E7" s="314"/>
      <c r="F7" s="314"/>
      <c r="G7" s="314"/>
      <c r="H7" s="314"/>
      <c r="I7" s="314"/>
      <c r="J7" s="314"/>
      <c r="K7" s="281"/>
    </row>
    <row r="8" spans="1:11" s="282" customFormat="1" ht="15.75" x14ac:dyDescent="0.2">
      <c r="A8" s="314" t="s">
        <v>136</v>
      </c>
      <c r="B8" s="314"/>
      <c r="C8" s="314"/>
      <c r="D8" s="314"/>
      <c r="E8" s="314"/>
      <c r="F8" s="314"/>
      <c r="G8" s="314"/>
      <c r="H8" s="314"/>
      <c r="I8" s="314"/>
      <c r="J8" s="314"/>
      <c r="K8" s="281"/>
    </row>
    <row r="9" spans="1:11" ht="16.5" thickBot="1" x14ac:dyDescent="0.3">
      <c r="A9" s="110"/>
      <c r="B9" s="111"/>
      <c r="C9" s="8"/>
      <c r="D9" s="283"/>
      <c r="E9" s="110"/>
      <c r="F9" s="110"/>
      <c r="G9" s="110"/>
      <c r="H9" s="110"/>
      <c r="I9" s="110"/>
      <c r="J9" s="112"/>
      <c r="K9" s="110"/>
    </row>
    <row r="10" spans="1:11" ht="16.5" thickBot="1" x14ac:dyDescent="0.3">
      <c r="A10" s="311" t="s">
        <v>141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3"/>
    </row>
    <row r="11" spans="1:11" ht="16.5" thickTop="1" x14ac:dyDescent="0.25">
      <c r="A11" s="115"/>
      <c r="B11" s="111"/>
      <c r="C11" s="113"/>
      <c r="D11" s="113"/>
      <c r="E11" s="113"/>
      <c r="F11" s="113"/>
      <c r="G11" s="113"/>
      <c r="H11" s="113"/>
      <c r="I11" s="113"/>
      <c r="J11" s="113"/>
      <c r="K11" s="116"/>
    </row>
    <row r="12" spans="1:11" ht="15.75" x14ac:dyDescent="0.25">
      <c r="A12" s="115"/>
      <c r="B12" s="111"/>
      <c r="C12" s="138" t="s">
        <v>144</v>
      </c>
      <c r="D12" s="138"/>
      <c r="E12" s="138"/>
      <c r="F12" s="138"/>
      <c r="G12" s="138"/>
      <c r="H12" s="138"/>
      <c r="I12" s="138"/>
      <c r="J12" s="138"/>
      <c r="K12" s="116"/>
    </row>
    <row r="13" spans="1:11" ht="15.75" x14ac:dyDescent="0.25">
      <c r="A13" s="115"/>
      <c r="B13" s="111"/>
      <c r="C13" s="138" t="s">
        <v>142</v>
      </c>
      <c r="D13" s="138"/>
      <c r="E13" s="138"/>
      <c r="F13" s="138"/>
      <c r="G13" s="138"/>
      <c r="H13" s="138"/>
      <c r="I13" s="138"/>
      <c r="J13" s="138"/>
      <c r="K13" s="116"/>
    </row>
    <row r="14" spans="1:11" ht="16.5" thickBot="1" x14ac:dyDescent="0.3">
      <c r="A14" s="117"/>
      <c r="B14" s="118"/>
      <c r="C14" s="119"/>
      <c r="D14" s="118"/>
      <c r="E14" s="118"/>
      <c r="F14" s="118"/>
      <c r="G14" s="118"/>
      <c r="H14" s="118"/>
      <c r="I14" s="118"/>
      <c r="J14" s="118"/>
      <c r="K14" s="120"/>
    </row>
    <row r="15" spans="1:11" ht="46.5" customHeight="1" thickTop="1" x14ac:dyDescent="0.2">
      <c r="A15" s="310" t="s">
        <v>270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</row>
    <row r="16" spans="1:11" ht="46.5" customHeight="1" x14ac:dyDescent="0.2">
      <c r="A16" s="310" t="s">
        <v>271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46.5" customHeight="1" x14ac:dyDescent="0.2">
      <c r="A17" s="310" t="s">
        <v>272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11" ht="46.5" customHeight="1" x14ac:dyDescent="0.2">
      <c r="A18" s="310" t="s">
        <v>273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</row>
    <row r="19" spans="1:11" ht="46.5" customHeight="1" x14ac:dyDescent="0.2">
      <c r="A19" s="310" t="s">
        <v>274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</row>
    <row r="20" spans="1:11" ht="46.5" customHeight="1" x14ac:dyDescent="0.2">
      <c r="A20" s="310" t="s">
        <v>275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11" ht="46.5" customHeight="1" x14ac:dyDescent="0.2">
      <c r="A21" s="310" t="s">
        <v>276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</row>
    <row r="22" spans="1:11" ht="120" customHeight="1" x14ac:dyDescent="0.2">
      <c r="A22" s="310" t="s">
        <v>282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11" ht="46.5" customHeight="1" x14ac:dyDescent="0.2">
      <c r="A23" s="310" t="s">
        <v>268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 ht="46.5" customHeight="1" x14ac:dyDescent="0.2">
      <c r="A24" s="310" t="s">
        <v>277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</row>
    <row r="25" spans="1:11" ht="46.5" customHeight="1" x14ac:dyDescent="0.2">
      <c r="A25" s="310" t="s">
        <v>269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  <row r="26" spans="1:11" ht="46.5" customHeight="1" x14ac:dyDescent="0.2">
      <c r="A26" s="310" t="s">
        <v>278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</row>
    <row r="27" spans="1:11" ht="6.75" customHeight="1" x14ac:dyDescent="0.2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1" ht="46.5" customHeight="1" x14ac:dyDescent="0.2">
      <c r="A28" s="310" t="s">
        <v>279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</row>
    <row r="29" spans="1:11" ht="46.5" customHeight="1" x14ac:dyDescent="0.2">
      <c r="A29" s="310" t="s">
        <v>229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topLeftCell="G60" zoomScale="172" zoomScaleNormal="172" workbookViewId="0">
      <selection activeCell="P68" sqref="P68"/>
    </sheetView>
  </sheetViews>
  <sheetFormatPr defaultRowHeight="12.75" x14ac:dyDescent="0.2"/>
  <cols>
    <col min="1" max="1" width="16.85546875" style="220" customWidth="1"/>
    <col min="2" max="2" width="2.7109375" style="220" bestFit="1" customWidth="1"/>
    <col min="3" max="3" width="7.140625" style="220" customWidth="1"/>
    <col min="4" max="4" width="9.5703125" style="220" customWidth="1"/>
    <col min="5" max="5" width="10" style="220" customWidth="1"/>
    <col min="6" max="6" width="10.85546875" style="220" customWidth="1"/>
    <col min="7" max="7" width="13.5703125" style="220" customWidth="1"/>
    <col min="8" max="8" width="9.140625" style="220"/>
    <col min="9" max="9" width="9.7109375" style="220" customWidth="1"/>
    <col min="10" max="10" width="8.7109375" style="220" customWidth="1"/>
    <col min="11" max="21" width="9.140625" style="220"/>
    <col min="22" max="22" width="12.85546875" style="220" customWidth="1"/>
    <col min="23" max="16384" width="9.140625" style="220"/>
  </cols>
  <sheetData>
    <row r="1" spans="1:22" s="6" customFormat="1" ht="21" customHeight="1" x14ac:dyDescent="0.2">
      <c r="B1" s="340" t="s">
        <v>300</v>
      </c>
      <c r="C1" s="340"/>
      <c r="D1" s="340"/>
      <c r="E1" s="340"/>
      <c r="F1" s="340"/>
      <c r="G1" s="340"/>
      <c r="H1" s="340"/>
      <c r="I1" s="340"/>
      <c r="J1" s="340"/>
      <c r="K1" s="1"/>
      <c r="L1" s="271" t="s">
        <v>45</v>
      </c>
      <c r="M1" s="28">
        <v>6</v>
      </c>
      <c r="N1" s="352" t="s">
        <v>292</v>
      </c>
      <c r="O1" s="352"/>
      <c r="P1" s="352"/>
      <c r="Q1" s="33"/>
      <c r="R1" s="272"/>
      <c r="S1" s="272"/>
      <c r="T1" s="272"/>
    </row>
    <row r="2" spans="1:22" s="6" customFormat="1" ht="16.5" thickBot="1" x14ac:dyDescent="0.25">
      <c r="A2" s="351" t="s">
        <v>140</v>
      </c>
      <c r="B2" s="351"/>
      <c r="C2" s="353"/>
      <c r="D2" s="353"/>
      <c r="E2" s="354"/>
      <c r="F2" s="354"/>
      <c r="G2" s="354"/>
      <c r="H2" s="354"/>
      <c r="I2" s="353"/>
      <c r="J2" s="353"/>
      <c r="K2" s="353"/>
      <c r="L2" s="353"/>
      <c r="M2" s="353"/>
      <c r="N2" s="273"/>
      <c r="O2" s="273"/>
      <c r="P2" s="274"/>
      <c r="Q2" s="274"/>
      <c r="R2" s="274"/>
      <c r="S2" s="274"/>
      <c r="T2" s="275"/>
      <c r="U2" s="275"/>
      <c r="V2" s="276"/>
    </row>
    <row r="3" spans="1:22" ht="15" customHeight="1" thickBot="1" x14ac:dyDescent="0.25">
      <c r="A3" s="364" t="s">
        <v>47</v>
      </c>
      <c r="B3" s="365"/>
      <c r="C3" s="223"/>
      <c r="D3" s="355" t="s">
        <v>57</v>
      </c>
      <c r="E3" s="358" t="s">
        <v>3</v>
      </c>
      <c r="F3" s="343" t="s">
        <v>232</v>
      </c>
      <c r="G3" s="344"/>
      <c r="H3" s="361" t="s">
        <v>143</v>
      </c>
      <c r="I3" s="224"/>
      <c r="J3" s="323" t="s">
        <v>4</v>
      </c>
      <c r="K3" s="331" t="s">
        <v>0</v>
      </c>
      <c r="L3" s="331"/>
      <c r="M3" s="331"/>
      <c r="N3" s="321" t="s">
        <v>7</v>
      </c>
      <c r="O3" s="331" t="s">
        <v>1</v>
      </c>
      <c r="P3" s="331"/>
      <c r="Q3" s="331"/>
      <c r="R3" s="331"/>
      <c r="S3" s="331"/>
      <c r="T3" s="321" t="s">
        <v>10</v>
      </c>
      <c r="U3" s="323" t="s">
        <v>58</v>
      </c>
      <c r="V3" s="224"/>
    </row>
    <row r="4" spans="1:22" ht="72" customHeight="1" x14ac:dyDescent="0.2">
      <c r="A4" s="366"/>
      <c r="B4" s="367"/>
      <c r="C4" s="225" t="s">
        <v>2</v>
      </c>
      <c r="D4" s="356"/>
      <c r="E4" s="359"/>
      <c r="F4" s="341" t="s">
        <v>231</v>
      </c>
      <c r="G4" s="341" t="s">
        <v>230</v>
      </c>
      <c r="H4" s="362"/>
      <c r="I4" s="226" t="s">
        <v>228</v>
      </c>
      <c r="J4" s="324"/>
      <c r="K4" s="349" t="s">
        <v>5</v>
      </c>
      <c r="L4" s="326" t="s">
        <v>6</v>
      </c>
      <c r="M4" s="327"/>
      <c r="N4" s="320"/>
      <c r="O4" s="345" t="s">
        <v>5</v>
      </c>
      <c r="P4" s="328" t="s">
        <v>31</v>
      </c>
      <c r="Q4" s="328" t="s">
        <v>50</v>
      </c>
      <c r="R4" s="328" t="s">
        <v>8</v>
      </c>
      <c r="S4" s="347" t="s">
        <v>9</v>
      </c>
      <c r="T4" s="320"/>
      <c r="U4" s="324"/>
      <c r="V4" s="226" t="s">
        <v>11</v>
      </c>
    </row>
    <row r="5" spans="1:22" ht="24.75" customHeight="1" thickBot="1" x14ac:dyDescent="0.25">
      <c r="A5" s="368"/>
      <c r="B5" s="369"/>
      <c r="C5" s="227"/>
      <c r="D5" s="357"/>
      <c r="E5" s="360"/>
      <c r="F5" s="342"/>
      <c r="G5" s="342"/>
      <c r="H5" s="363"/>
      <c r="I5" s="228"/>
      <c r="J5" s="325"/>
      <c r="K5" s="350"/>
      <c r="L5" s="229" t="s">
        <v>12</v>
      </c>
      <c r="M5" s="230" t="s">
        <v>13</v>
      </c>
      <c r="N5" s="322"/>
      <c r="O5" s="346"/>
      <c r="P5" s="329"/>
      <c r="Q5" s="329"/>
      <c r="R5" s="330"/>
      <c r="S5" s="348"/>
      <c r="T5" s="322"/>
      <c r="U5" s="325"/>
      <c r="V5" s="226"/>
    </row>
    <row r="6" spans="1:22" ht="13.5" thickBot="1" x14ac:dyDescent="0.25">
      <c r="A6" s="285" t="s">
        <v>48</v>
      </c>
      <c r="B6" s="286"/>
      <c r="C6" s="287" t="s">
        <v>49</v>
      </c>
      <c r="D6" s="288">
        <v>1</v>
      </c>
      <c r="E6" s="289">
        <v>2</v>
      </c>
      <c r="F6" s="290" t="s">
        <v>52</v>
      </c>
      <c r="G6" s="290" t="s">
        <v>121</v>
      </c>
      <c r="H6" s="291">
        <v>3</v>
      </c>
      <c r="I6" s="286">
        <v>4</v>
      </c>
      <c r="J6" s="292">
        <v>5</v>
      </c>
      <c r="K6" s="293">
        <v>6</v>
      </c>
      <c r="L6" s="294" t="s">
        <v>53</v>
      </c>
      <c r="M6" s="288" t="s">
        <v>54</v>
      </c>
      <c r="N6" s="292">
        <v>7</v>
      </c>
      <c r="O6" s="293">
        <v>8</v>
      </c>
      <c r="P6" s="294" t="s">
        <v>188</v>
      </c>
      <c r="Q6" s="294" t="s">
        <v>189</v>
      </c>
      <c r="R6" s="294" t="s">
        <v>190</v>
      </c>
      <c r="S6" s="295" t="s">
        <v>191</v>
      </c>
      <c r="T6" s="292">
        <v>9</v>
      </c>
      <c r="U6" s="292">
        <v>10</v>
      </c>
      <c r="V6" s="286">
        <v>11</v>
      </c>
    </row>
    <row r="7" spans="1:22" x14ac:dyDescent="0.2">
      <c r="A7" s="315" t="s">
        <v>64</v>
      </c>
      <c r="B7" s="315" t="s">
        <v>14</v>
      </c>
      <c r="C7" s="22">
        <v>2014</v>
      </c>
      <c r="D7" s="196"/>
      <c r="E7" s="9"/>
      <c r="F7" s="10"/>
      <c r="G7" s="10"/>
      <c r="H7" s="204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316"/>
      <c r="B8" s="318"/>
      <c r="C8" s="23">
        <v>2015</v>
      </c>
      <c r="D8" s="197"/>
      <c r="E8" s="11"/>
      <c r="F8" s="12"/>
      <c r="G8" s="12"/>
      <c r="H8" s="205"/>
      <c r="I8" s="61">
        <f>H8+E8</f>
        <v>0</v>
      </c>
      <c r="J8" s="5">
        <f>D8+I8</f>
        <v>0</v>
      </c>
      <c r="K8" s="35">
        <f t="shared" ref="K8:K45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34"/>
    </row>
    <row r="9" spans="1:22" ht="13.5" thickBot="1" x14ac:dyDescent="0.25">
      <c r="A9" s="317"/>
      <c r="B9" s="319"/>
      <c r="C9" s="24">
        <v>2016</v>
      </c>
      <c r="D9" s="235">
        <f>'6.Прил 3_ГДиАД-съдии'!E9</f>
        <v>102</v>
      </c>
      <c r="E9" s="126">
        <v>95</v>
      </c>
      <c r="F9" s="127">
        <v>0</v>
      </c>
      <c r="G9" s="127">
        <v>0</v>
      </c>
      <c r="H9" s="277">
        <v>5</v>
      </c>
      <c r="I9" s="211">
        <f>H9+E9</f>
        <v>100</v>
      </c>
      <c r="J9" s="123">
        <f>D9+I9</f>
        <v>202</v>
      </c>
      <c r="K9" s="36">
        <f>N9+O9</f>
        <v>124</v>
      </c>
      <c r="L9" s="136">
        <f>'6.Прил 3_ГДиАД-съдии'!BA9</f>
        <v>105</v>
      </c>
      <c r="M9" s="57">
        <f>IF(K9&lt;&gt;0,L9/K9,0)</f>
        <v>0.84677419354838712</v>
      </c>
      <c r="N9" s="135">
        <f>'6.Прил 3_ГДиАД-съдии'!AK9</f>
        <v>90</v>
      </c>
      <c r="O9" s="39">
        <f>SUM(P9:S9)</f>
        <v>34</v>
      </c>
      <c r="P9" s="127">
        <v>0</v>
      </c>
      <c r="Q9" s="127">
        <v>4</v>
      </c>
      <c r="R9" s="127">
        <v>0</v>
      </c>
      <c r="S9" s="124">
        <v>30</v>
      </c>
      <c r="T9" s="128">
        <v>197</v>
      </c>
      <c r="U9" s="26">
        <f>J9-K9</f>
        <v>78</v>
      </c>
      <c r="V9" s="133">
        <v>45</v>
      </c>
    </row>
    <row r="10" spans="1:22" x14ac:dyDescent="0.2">
      <c r="A10" s="320" t="s">
        <v>51</v>
      </c>
      <c r="B10" s="315" t="s">
        <v>15</v>
      </c>
      <c r="C10" s="22">
        <v>2014</v>
      </c>
      <c r="D10" s="198"/>
      <c r="E10" s="15"/>
      <c r="F10" s="16"/>
      <c r="G10" s="16"/>
      <c r="H10" s="210"/>
      <c r="I10" s="63">
        <f t="shared" ref="I10:I27" si="1">H10+E10</f>
        <v>0</v>
      </c>
      <c r="J10" s="17">
        <f t="shared" ref="J10:J54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5" si="3">SUM(P10:S10)</f>
        <v>0</v>
      </c>
      <c r="P10" s="16"/>
      <c r="Q10" s="16"/>
      <c r="R10" s="16"/>
      <c r="S10" s="32"/>
      <c r="T10" s="52"/>
      <c r="U10" s="17">
        <f t="shared" ref="U10:U48" si="4">J10-K10</f>
        <v>0</v>
      </c>
      <c r="V10" s="20"/>
    </row>
    <row r="11" spans="1:22" x14ac:dyDescent="0.2">
      <c r="A11" s="320"/>
      <c r="B11" s="318"/>
      <c r="C11" s="23">
        <v>2015</v>
      </c>
      <c r="D11" s="197"/>
      <c r="E11" s="11"/>
      <c r="F11" s="12"/>
      <c r="G11" s="12"/>
      <c r="H11" s="205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320"/>
      <c r="B12" s="319"/>
      <c r="C12" s="24">
        <v>2016</v>
      </c>
      <c r="D12" s="235">
        <f>'6.Прил 3_ГДиАД-съдии'!F9</f>
        <v>7</v>
      </c>
      <c r="E12" s="129">
        <v>19</v>
      </c>
      <c r="F12" s="130">
        <v>0</v>
      </c>
      <c r="G12" s="130">
        <v>0</v>
      </c>
      <c r="H12" s="209">
        <v>1</v>
      </c>
      <c r="I12" s="211">
        <f t="shared" si="1"/>
        <v>20</v>
      </c>
      <c r="J12" s="18">
        <f t="shared" si="2"/>
        <v>27</v>
      </c>
      <c r="K12" s="38">
        <f>N12+O12</f>
        <v>17</v>
      </c>
      <c r="L12" s="137">
        <f>'6.Прил 3_ГДиАД-съдии'!BB9</f>
        <v>15</v>
      </c>
      <c r="M12" s="58">
        <f t="shared" ref="M12:M54" si="5">IF(K12&lt;&gt;0,L12/K12,0)</f>
        <v>0.88235294117647056</v>
      </c>
      <c r="N12" s="236">
        <f>'6.Прил 3_ГДиАД-съдии'!AL9</f>
        <v>12</v>
      </c>
      <c r="O12" s="50">
        <f>SUM(P12:S12)</f>
        <v>5</v>
      </c>
      <c r="P12" s="130">
        <v>0</v>
      </c>
      <c r="Q12" s="130">
        <v>1</v>
      </c>
      <c r="R12" s="130">
        <v>0</v>
      </c>
      <c r="S12" s="125">
        <v>4</v>
      </c>
      <c r="T12" s="131">
        <v>25</v>
      </c>
      <c r="U12" s="26">
        <f>J12-K12</f>
        <v>10</v>
      </c>
      <c r="V12" s="132">
        <v>5</v>
      </c>
    </row>
    <row r="13" spans="1:22" x14ac:dyDescent="0.2">
      <c r="A13" s="315" t="s">
        <v>76</v>
      </c>
      <c r="B13" s="315" t="s">
        <v>16</v>
      </c>
      <c r="C13" s="22">
        <v>2014</v>
      </c>
      <c r="D13" s="196"/>
      <c r="E13" s="9"/>
      <c r="F13" s="10"/>
      <c r="G13" s="10"/>
      <c r="H13" s="204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316"/>
      <c r="B14" s="318"/>
      <c r="C14" s="23">
        <v>2015</v>
      </c>
      <c r="D14" s="197"/>
      <c r="E14" s="11"/>
      <c r="F14" s="12"/>
      <c r="G14" s="12"/>
      <c r="H14" s="205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317"/>
      <c r="B15" s="319"/>
      <c r="C15" s="24">
        <v>2016</v>
      </c>
      <c r="D15" s="235">
        <f>'6.Прил 3_ГДиАД-съдии'!G9</f>
        <v>0</v>
      </c>
      <c r="E15" s="126">
        <v>2</v>
      </c>
      <c r="F15" s="127">
        <v>0</v>
      </c>
      <c r="G15" s="127">
        <v>0</v>
      </c>
      <c r="H15" s="208">
        <v>0</v>
      </c>
      <c r="I15" s="211">
        <f t="shared" si="1"/>
        <v>2</v>
      </c>
      <c r="J15" s="26">
        <f t="shared" si="2"/>
        <v>2</v>
      </c>
      <c r="K15" s="25">
        <f>N15+O15</f>
        <v>1</v>
      </c>
      <c r="L15" s="136">
        <f>'6.Прил 3_ГДиАД-съдии'!BC9</f>
        <v>0</v>
      </c>
      <c r="M15" s="57">
        <f t="shared" si="5"/>
        <v>0</v>
      </c>
      <c r="N15" s="135">
        <f>'6.Прил 3_ГДиАД-съдии'!AM9</f>
        <v>1</v>
      </c>
      <c r="O15" s="39">
        <f>SUM(P15:S15)</f>
        <v>0</v>
      </c>
      <c r="P15" s="127">
        <v>0</v>
      </c>
      <c r="Q15" s="127">
        <v>0</v>
      </c>
      <c r="R15" s="127">
        <v>0</v>
      </c>
      <c r="S15" s="124">
        <v>0</v>
      </c>
      <c r="T15" s="128">
        <v>0</v>
      </c>
      <c r="U15" s="26">
        <f>J15-K15</f>
        <v>1</v>
      </c>
      <c r="V15" s="133">
        <v>1</v>
      </c>
    </row>
    <row r="16" spans="1:22" x14ac:dyDescent="0.2">
      <c r="A16" s="315" t="s">
        <v>68</v>
      </c>
      <c r="B16" s="315" t="s">
        <v>17</v>
      </c>
      <c r="C16" s="22">
        <v>2014</v>
      </c>
      <c r="D16" s="198"/>
      <c r="E16" s="15"/>
      <c r="F16" s="16"/>
      <c r="G16" s="16"/>
      <c r="H16" s="210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318"/>
      <c r="B17" s="318"/>
      <c r="C17" s="23">
        <v>2015</v>
      </c>
      <c r="D17" s="197"/>
      <c r="E17" s="11"/>
      <c r="F17" s="12"/>
      <c r="G17" s="12"/>
      <c r="H17" s="205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319"/>
      <c r="B18" s="319"/>
      <c r="C18" s="24">
        <v>2016</v>
      </c>
      <c r="D18" s="235">
        <f>'6.Прил 3_ГДиАД-съдии'!H9</f>
        <v>2</v>
      </c>
      <c r="E18" s="129">
        <v>156</v>
      </c>
      <c r="F18" s="130">
        <v>0</v>
      </c>
      <c r="G18" s="130">
        <v>0</v>
      </c>
      <c r="H18" s="209">
        <v>0</v>
      </c>
      <c r="I18" s="211">
        <f t="shared" si="1"/>
        <v>156</v>
      </c>
      <c r="J18" s="18">
        <f t="shared" si="2"/>
        <v>158</v>
      </c>
      <c r="K18" s="38">
        <f>N18+O18</f>
        <v>154</v>
      </c>
      <c r="L18" s="137">
        <f>'6.Прил 3_ГДиАД-съдии'!BD9</f>
        <v>154</v>
      </c>
      <c r="M18" s="58">
        <f t="shared" si="5"/>
        <v>1</v>
      </c>
      <c r="N18" s="236">
        <f>'6.Прил 3_ГДиАД-съдии'!AN9</f>
        <v>138</v>
      </c>
      <c r="O18" s="50">
        <f>SUM(P18:S18)</f>
        <v>16</v>
      </c>
      <c r="P18" s="130">
        <v>0</v>
      </c>
      <c r="Q18" s="130">
        <v>0</v>
      </c>
      <c r="R18" s="130">
        <v>0</v>
      </c>
      <c r="S18" s="125">
        <v>16</v>
      </c>
      <c r="T18" s="131">
        <v>158</v>
      </c>
      <c r="U18" s="26">
        <f>J18-K18</f>
        <v>4</v>
      </c>
      <c r="V18" s="132">
        <v>2</v>
      </c>
    </row>
    <row r="19" spans="1:22" x14ac:dyDescent="0.2">
      <c r="A19" s="321" t="s">
        <v>69</v>
      </c>
      <c r="B19" s="315" t="s">
        <v>18</v>
      </c>
      <c r="C19" s="22">
        <v>2014</v>
      </c>
      <c r="D19" s="196"/>
      <c r="E19" s="9"/>
      <c r="F19" s="10"/>
      <c r="G19" s="10"/>
      <c r="H19" s="204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320"/>
      <c r="B20" s="318"/>
      <c r="C20" s="23">
        <v>2015</v>
      </c>
      <c r="D20" s="197"/>
      <c r="E20" s="11"/>
      <c r="F20" s="12"/>
      <c r="G20" s="12"/>
      <c r="H20" s="205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322"/>
      <c r="B21" s="332"/>
      <c r="C21" s="24">
        <v>2016</v>
      </c>
      <c r="D21" s="235">
        <f>'6.Прил 3_ГДиАД-съдии'!I9</f>
        <v>0</v>
      </c>
      <c r="E21" s="126">
        <v>460</v>
      </c>
      <c r="F21" s="127">
        <v>0</v>
      </c>
      <c r="G21" s="127">
        <v>0</v>
      </c>
      <c r="H21" s="208">
        <v>1</v>
      </c>
      <c r="I21" s="211">
        <f t="shared" si="1"/>
        <v>461</v>
      </c>
      <c r="J21" s="26">
        <f t="shared" si="2"/>
        <v>461</v>
      </c>
      <c r="K21" s="36">
        <f>N21+O21</f>
        <v>461</v>
      </c>
      <c r="L21" s="137">
        <f>'6.Прил 3_ГДиАД-съдии'!BE9</f>
        <v>461</v>
      </c>
      <c r="M21" s="57">
        <f t="shared" si="5"/>
        <v>1</v>
      </c>
      <c r="N21" s="236">
        <f>'6.Прил 3_ГДиАД-съдии'!AO9</f>
        <v>434</v>
      </c>
      <c r="O21" s="39">
        <f>SUM(P21:S21)</f>
        <v>27</v>
      </c>
      <c r="P21" s="127">
        <v>0</v>
      </c>
      <c r="Q21" s="127">
        <v>0</v>
      </c>
      <c r="R21" s="127">
        <v>0</v>
      </c>
      <c r="S21" s="124">
        <v>27</v>
      </c>
      <c r="T21" s="128">
        <v>461</v>
      </c>
      <c r="U21" s="26">
        <f>J21-K21</f>
        <v>0</v>
      </c>
      <c r="V21" s="133">
        <v>11</v>
      </c>
    </row>
    <row r="22" spans="1:22" x14ac:dyDescent="0.2">
      <c r="A22" s="321" t="s">
        <v>60</v>
      </c>
      <c r="B22" s="315" t="s">
        <v>19</v>
      </c>
      <c r="C22" s="22">
        <v>2014</v>
      </c>
      <c r="D22" s="196"/>
      <c r="E22" s="15"/>
      <c r="F22" s="16"/>
      <c r="G22" s="16"/>
      <c r="H22" s="210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 x14ac:dyDescent="0.2">
      <c r="A23" s="320"/>
      <c r="B23" s="318"/>
      <c r="C23" s="23">
        <v>2015</v>
      </c>
      <c r="D23" s="197"/>
      <c r="E23" s="11"/>
      <c r="F23" s="12"/>
      <c r="G23" s="12"/>
      <c r="H23" s="205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322"/>
      <c r="B24" s="332"/>
      <c r="C24" s="24">
        <v>2016</v>
      </c>
      <c r="D24" s="235">
        <f>'6.Прил 3_ГДиАД-съдии'!J9</f>
        <v>3</v>
      </c>
      <c r="E24" s="129">
        <v>2</v>
      </c>
      <c r="F24" s="130">
        <v>0</v>
      </c>
      <c r="G24" s="130">
        <v>0</v>
      </c>
      <c r="H24" s="209">
        <v>0</v>
      </c>
      <c r="I24" s="211">
        <f t="shared" si="1"/>
        <v>2</v>
      </c>
      <c r="J24" s="18">
        <f t="shared" si="2"/>
        <v>5</v>
      </c>
      <c r="K24" s="36">
        <f>N24+O24</f>
        <v>4</v>
      </c>
      <c r="L24" s="136">
        <f>'6.Прил 3_ГДиАД-съдии'!BF9</f>
        <v>1</v>
      </c>
      <c r="M24" s="58">
        <f t="shared" si="5"/>
        <v>0.25</v>
      </c>
      <c r="N24" s="135">
        <f>'6.Прил 3_ГДиАД-съдии'!AP9</f>
        <v>4</v>
      </c>
      <c r="O24" s="50">
        <f>SUM(P24:S24)</f>
        <v>0</v>
      </c>
      <c r="P24" s="127">
        <v>0</v>
      </c>
      <c r="Q24" s="127">
        <v>0</v>
      </c>
      <c r="R24" s="127">
        <v>0</v>
      </c>
      <c r="S24" s="124">
        <v>0</v>
      </c>
      <c r="T24" s="128">
        <v>3</v>
      </c>
      <c r="U24" s="26">
        <f>J24-K24</f>
        <v>1</v>
      </c>
      <c r="V24" s="133">
        <v>1</v>
      </c>
    </row>
    <row r="25" spans="1:22" x14ac:dyDescent="0.2">
      <c r="A25" s="320" t="s">
        <v>61</v>
      </c>
      <c r="B25" s="315" t="s">
        <v>20</v>
      </c>
      <c r="C25" s="22">
        <v>2014</v>
      </c>
      <c r="D25" s="196"/>
      <c r="E25" s="9"/>
      <c r="F25" s="10"/>
      <c r="G25" s="10"/>
      <c r="H25" s="204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 x14ac:dyDescent="0.2">
      <c r="A26" s="320"/>
      <c r="B26" s="318"/>
      <c r="C26" s="23">
        <v>2015</v>
      </c>
      <c r="D26" s="197"/>
      <c r="E26" s="11"/>
      <c r="F26" s="12"/>
      <c r="G26" s="12"/>
      <c r="H26" s="205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 x14ac:dyDescent="0.25">
      <c r="A27" s="320"/>
      <c r="B27" s="319"/>
      <c r="C27" s="24">
        <v>2016</v>
      </c>
      <c r="D27" s="235">
        <f>'6.Прил 3_ГДиАД-съдии'!K9</f>
        <v>16</v>
      </c>
      <c r="E27" s="126">
        <v>29</v>
      </c>
      <c r="F27" s="127">
        <v>0</v>
      </c>
      <c r="G27" s="127">
        <v>0</v>
      </c>
      <c r="H27" s="208">
        <v>2</v>
      </c>
      <c r="I27" s="211">
        <f t="shared" si="1"/>
        <v>31</v>
      </c>
      <c r="J27" s="18">
        <f t="shared" si="2"/>
        <v>47</v>
      </c>
      <c r="K27" s="36">
        <f>N27+O27</f>
        <v>40</v>
      </c>
      <c r="L27" s="137">
        <f>'6.Прил 3_ГДиАД-съдии'!BG9</f>
        <v>40</v>
      </c>
      <c r="M27" s="58">
        <f t="shared" si="5"/>
        <v>1</v>
      </c>
      <c r="N27" s="236">
        <f>'6.Прил 3_ГДиАД-съдии'!AQ9</f>
        <v>36</v>
      </c>
      <c r="O27" s="50">
        <f>SUM(P27:S27)</f>
        <v>4</v>
      </c>
      <c r="P27" s="130">
        <v>0</v>
      </c>
      <c r="Q27" s="130">
        <v>1</v>
      </c>
      <c r="R27" s="130">
        <v>0</v>
      </c>
      <c r="S27" s="125">
        <v>3</v>
      </c>
      <c r="T27" s="131">
        <v>57</v>
      </c>
      <c r="U27" s="26">
        <f>J27-K27</f>
        <v>7</v>
      </c>
      <c r="V27" s="132">
        <v>2</v>
      </c>
    </row>
    <row r="28" spans="1:22" x14ac:dyDescent="0.2">
      <c r="A28" s="333" t="s">
        <v>32</v>
      </c>
      <c r="B28" s="315" t="s">
        <v>40</v>
      </c>
      <c r="C28" s="22">
        <v>2014</v>
      </c>
      <c r="D28" s="199">
        <f>D7+D10+D13+D16+D19+D22+D25</f>
        <v>0</v>
      </c>
      <c r="E28" s="217">
        <f t="shared" ref="E28:V30" si="6">E7+E10+E13+E16+E19+E22+E25</f>
        <v>0</v>
      </c>
      <c r="F28" s="203">
        <f t="shared" si="6"/>
        <v>0</v>
      </c>
      <c r="G28" s="203">
        <f>G7+G10+G13+G16+G19+G22+G25</f>
        <v>0</v>
      </c>
      <c r="H28" s="218">
        <f t="shared" ref="H28:I30" si="7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 x14ac:dyDescent="0.2">
      <c r="A29" s="334"/>
      <c r="B29" s="318"/>
      <c r="C29" s="23">
        <v>2015</v>
      </c>
      <c r="D29" s="200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206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 x14ac:dyDescent="0.25">
      <c r="A30" s="335"/>
      <c r="B30" s="319"/>
      <c r="C30" s="24">
        <v>2016</v>
      </c>
      <c r="D30" s="237">
        <f>D9+D12+D15+D18+D21+D24+D27</f>
        <v>130</v>
      </c>
      <c r="E30" s="27">
        <f>E9+E12+E15+E18+E21+E24+E27</f>
        <v>763</v>
      </c>
      <c r="F30" s="43">
        <f t="shared" si="6"/>
        <v>0</v>
      </c>
      <c r="G30" s="43">
        <f>G9+G12+G15+G18+G21+G24+G27</f>
        <v>0</v>
      </c>
      <c r="H30" s="219">
        <f t="shared" si="7"/>
        <v>9</v>
      </c>
      <c r="I30" s="211">
        <f t="shared" si="7"/>
        <v>772</v>
      </c>
      <c r="J30" s="26">
        <f t="shared" si="2"/>
        <v>902</v>
      </c>
      <c r="K30" s="39">
        <f>K9+K12+K15+K18+K21+K24+K27</f>
        <v>801</v>
      </c>
      <c r="L30" s="42">
        <f>L9+L12+L15+L18+L21+L24+L27</f>
        <v>776</v>
      </c>
      <c r="M30" s="57">
        <f t="shared" si="5"/>
        <v>0.96878901373283399</v>
      </c>
      <c r="N30" s="26">
        <f>N9+N12+N15+N18+N21+N24+N27</f>
        <v>715</v>
      </c>
      <c r="O30" s="39">
        <f>O9+O12+O15+O18+O21+O24+O27</f>
        <v>86</v>
      </c>
      <c r="P30" s="42">
        <f t="shared" si="6"/>
        <v>0</v>
      </c>
      <c r="Q30" s="42">
        <f t="shared" si="6"/>
        <v>6</v>
      </c>
      <c r="R30" s="42">
        <f t="shared" si="6"/>
        <v>0</v>
      </c>
      <c r="S30" s="46">
        <f t="shared" si="6"/>
        <v>80</v>
      </c>
      <c r="T30" s="26">
        <f t="shared" si="6"/>
        <v>901</v>
      </c>
      <c r="U30" s="26">
        <f>U9+U12+U15+U18+U21+U24+U27</f>
        <v>101</v>
      </c>
      <c r="V30" s="62">
        <f t="shared" si="6"/>
        <v>67</v>
      </c>
    </row>
    <row r="31" spans="1:22" x14ac:dyDescent="0.2">
      <c r="A31" s="315" t="s">
        <v>74</v>
      </c>
      <c r="B31" s="315" t="s">
        <v>21</v>
      </c>
      <c r="C31" s="22">
        <v>2014</v>
      </c>
      <c r="D31" s="198"/>
      <c r="E31" s="9"/>
      <c r="F31" s="10"/>
      <c r="G31" s="10"/>
      <c r="H31" s="204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 x14ac:dyDescent="0.2">
      <c r="A32" s="318"/>
      <c r="B32" s="318"/>
      <c r="C32" s="23">
        <v>2015</v>
      </c>
      <c r="D32" s="197"/>
      <c r="E32" s="11"/>
      <c r="F32" s="12"/>
      <c r="G32" s="12"/>
      <c r="H32" s="205"/>
      <c r="I32" s="61">
        <f t="shared" ref="I32:I48" si="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 x14ac:dyDescent="0.25">
      <c r="A33" s="319"/>
      <c r="B33" s="319"/>
      <c r="C33" s="24">
        <v>2016</v>
      </c>
      <c r="D33" s="238">
        <f>'4.Прил 3_НД-съдии'!E8</f>
        <v>38</v>
      </c>
      <c r="E33" s="126">
        <v>109</v>
      </c>
      <c r="F33" s="127">
        <v>0</v>
      </c>
      <c r="G33" s="127">
        <v>0</v>
      </c>
      <c r="H33" s="208">
        <v>2</v>
      </c>
      <c r="I33" s="211">
        <f t="shared" si="8"/>
        <v>111</v>
      </c>
      <c r="J33" s="18">
        <f t="shared" si="2"/>
        <v>149</v>
      </c>
      <c r="K33" s="114">
        <f>N33+O33</f>
        <v>120</v>
      </c>
      <c r="L33" s="239">
        <f>'4.Прил 3_НД-съдии'!AO8</f>
        <v>105</v>
      </c>
      <c r="M33" s="58">
        <f t="shared" si="5"/>
        <v>0.875</v>
      </c>
      <c r="N33" s="240">
        <f>'4.Прил 3_НД-съдии'!AC8</f>
        <v>23</v>
      </c>
      <c r="O33" s="50">
        <f>SUM(P33:S33)</f>
        <v>97</v>
      </c>
      <c r="P33" s="130">
        <v>71</v>
      </c>
      <c r="Q33" s="130">
        <v>23</v>
      </c>
      <c r="R33" s="130">
        <v>2</v>
      </c>
      <c r="S33" s="125">
        <v>1</v>
      </c>
      <c r="T33" s="131">
        <v>228</v>
      </c>
      <c r="U33" s="18">
        <f t="shared" si="4"/>
        <v>29</v>
      </c>
      <c r="V33" s="303">
        <v>14</v>
      </c>
    </row>
    <row r="34" spans="1:22" x14ac:dyDescent="0.2">
      <c r="A34" s="315" t="s">
        <v>75</v>
      </c>
      <c r="B34" s="315" t="s">
        <v>23</v>
      </c>
      <c r="C34" s="22">
        <v>2014</v>
      </c>
      <c r="D34" s="196"/>
      <c r="E34" s="15"/>
      <c r="F34" s="16"/>
      <c r="G34" s="16"/>
      <c r="H34" s="210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 x14ac:dyDescent="0.2">
      <c r="A35" s="318"/>
      <c r="B35" s="318"/>
      <c r="C35" s="23">
        <v>2015</v>
      </c>
      <c r="D35" s="197"/>
      <c r="E35" s="11"/>
      <c r="F35" s="12"/>
      <c r="G35" s="12"/>
      <c r="H35" s="205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 x14ac:dyDescent="0.25">
      <c r="A36" s="319"/>
      <c r="B36" s="319"/>
      <c r="C36" s="24">
        <v>2016</v>
      </c>
      <c r="D36" s="235">
        <f>'4.Прил 3_НД-съдии'!F8</f>
        <v>7</v>
      </c>
      <c r="E36" s="213">
        <v>4</v>
      </c>
      <c r="F36" s="130">
        <v>0</v>
      </c>
      <c r="G36" s="130">
        <v>0</v>
      </c>
      <c r="H36" s="209">
        <v>1</v>
      </c>
      <c r="I36" s="211">
        <f t="shared" si="8"/>
        <v>5</v>
      </c>
      <c r="J36" s="26">
        <f t="shared" si="2"/>
        <v>12</v>
      </c>
      <c r="K36" s="195">
        <f t="shared" si="0"/>
        <v>6</v>
      </c>
      <c r="L36" s="241">
        <f>'4.Прил 3_НД-съдии'!AP8</f>
        <v>0</v>
      </c>
      <c r="M36" s="57">
        <f t="shared" si="5"/>
        <v>0</v>
      </c>
      <c r="N36" s="242">
        <f>'4.Прил 3_НД-съдии'!AD8</f>
        <v>5</v>
      </c>
      <c r="O36" s="39">
        <f t="shared" si="3"/>
        <v>1</v>
      </c>
      <c r="P36" s="127">
        <v>0</v>
      </c>
      <c r="Q36" s="127">
        <v>0</v>
      </c>
      <c r="R36" s="127">
        <v>0</v>
      </c>
      <c r="S36" s="124">
        <v>1</v>
      </c>
      <c r="T36" s="128">
        <v>26</v>
      </c>
      <c r="U36" s="26">
        <f t="shared" si="4"/>
        <v>6</v>
      </c>
      <c r="V36" s="304">
        <v>5</v>
      </c>
    </row>
    <row r="37" spans="1:22" x14ac:dyDescent="0.2">
      <c r="A37" s="315" t="s">
        <v>70</v>
      </c>
      <c r="B37" s="315" t="s">
        <v>24</v>
      </c>
      <c r="C37" s="22">
        <v>2014</v>
      </c>
      <c r="D37" s="198"/>
      <c r="E37" s="9"/>
      <c r="F37" s="10"/>
      <c r="G37" s="10"/>
      <c r="H37" s="204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 x14ac:dyDescent="0.2">
      <c r="A38" s="318"/>
      <c r="B38" s="318"/>
      <c r="C38" s="23">
        <v>2015</v>
      </c>
      <c r="D38" s="197"/>
      <c r="E38" s="11"/>
      <c r="F38" s="12"/>
      <c r="G38" s="12"/>
      <c r="H38" s="205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319"/>
      <c r="B39" s="319"/>
      <c r="C39" s="24">
        <v>2016</v>
      </c>
      <c r="D39" s="235">
        <f>'4.Прил 3_НД-съдии'!G8</f>
        <v>7</v>
      </c>
      <c r="E39" s="207">
        <v>6</v>
      </c>
      <c r="F39" s="127">
        <v>0</v>
      </c>
      <c r="G39" s="127">
        <v>0</v>
      </c>
      <c r="H39" s="208">
        <v>0</v>
      </c>
      <c r="I39" s="211">
        <f t="shared" si="8"/>
        <v>6</v>
      </c>
      <c r="J39" s="18">
        <f t="shared" si="2"/>
        <v>13</v>
      </c>
      <c r="K39" s="114">
        <f t="shared" si="0"/>
        <v>12</v>
      </c>
      <c r="L39" s="239">
        <f>'4.Прил 3_НД-съдии'!AQ8</f>
        <v>9</v>
      </c>
      <c r="M39" s="58">
        <f t="shared" si="5"/>
        <v>0.75</v>
      </c>
      <c r="N39" s="240">
        <f>'4.Прил 3_НД-съдии'!AE8</f>
        <v>12</v>
      </c>
      <c r="O39" s="50">
        <f t="shared" si="3"/>
        <v>0</v>
      </c>
      <c r="P39" s="130">
        <v>0</v>
      </c>
      <c r="Q39" s="130">
        <v>0</v>
      </c>
      <c r="R39" s="130">
        <v>0</v>
      </c>
      <c r="S39" s="125">
        <v>0</v>
      </c>
      <c r="T39" s="131">
        <v>17</v>
      </c>
      <c r="U39" s="18">
        <f t="shared" si="4"/>
        <v>1</v>
      </c>
      <c r="V39" s="303">
        <v>1</v>
      </c>
    </row>
    <row r="40" spans="1:22" x14ac:dyDescent="0.2">
      <c r="A40" s="315" t="s">
        <v>71</v>
      </c>
      <c r="B40" s="315" t="s">
        <v>25</v>
      </c>
      <c r="C40" s="22">
        <v>2014</v>
      </c>
      <c r="D40" s="196"/>
      <c r="E40" s="15"/>
      <c r="F40" s="16"/>
      <c r="G40" s="16"/>
      <c r="H40" s="210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 x14ac:dyDescent="0.2">
      <c r="A41" s="318"/>
      <c r="B41" s="318"/>
      <c r="C41" s="23">
        <v>2015</v>
      </c>
      <c r="D41" s="197"/>
      <c r="E41" s="11"/>
      <c r="F41" s="12"/>
      <c r="G41" s="12"/>
      <c r="H41" s="205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 x14ac:dyDescent="0.25">
      <c r="A42" s="319"/>
      <c r="B42" s="319"/>
      <c r="C42" s="24">
        <v>2016</v>
      </c>
      <c r="D42" s="201">
        <v>1</v>
      </c>
      <c r="E42" s="129">
        <v>94</v>
      </c>
      <c r="F42" s="130">
        <v>0</v>
      </c>
      <c r="G42" s="130">
        <v>0</v>
      </c>
      <c r="H42" s="209">
        <v>0</v>
      </c>
      <c r="I42" s="211">
        <f t="shared" si="8"/>
        <v>94</v>
      </c>
      <c r="J42" s="26">
        <f t="shared" si="2"/>
        <v>95</v>
      </c>
      <c r="K42" s="36">
        <f t="shared" si="0"/>
        <v>90</v>
      </c>
      <c r="L42" s="127">
        <v>89</v>
      </c>
      <c r="M42" s="57">
        <f t="shared" si="5"/>
        <v>0.98888888888888893</v>
      </c>
      <c r="N42" s="128">
        <v>89</v>
      </c>
      <c r="O42" s="39">
        <f t="shared" si="3"/>
        <v>1</v>
      </c>
      <c r="P42" s="127">
        <v>0</v>
      </c>
      <c r="Q42" s="127">
        <v>0</v>
      </c>
      <c r="R42" s="127">
        <v>0</v>
      </c>
      <c r="S42" s="124">
        <v>1</v>
      </c>
      <c r="T42" s="128">
        <v>89</v>
      </c>
      <c r="U42" s="26">
        <f t="shared" si="4"/>
        <v>5</v>
      </c>
      <c r="V42" s="133">
        <v>10</v>
      </c>
    </row>
    <row r="43" spans="1:22" x14ac:dyDescent="0.2">
      <c r="A43" s="315" t="s">
        <v>72</v>
      </c>
      <c r="B43" s="315" t="s">
        <v>26</v>
      </c>
      <c r="C43" s="22">
        <v>2014</v>
      </c>
      <c r="D43" s="198"/>
      <c r="E43" s="9"/>
      <c r="F43" s="10"/>
      <c r="G43" s="10"/>
      <c r="H43" s="204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157"/>
      <c r="O43" s="37">
        <f t="shared" si="3"/>
        <v>0</v>
      </c>
      <c r="P43" s="16"/>
      <c r="Q43" s="16"/>
      <c r="R43" s="16"/>
      <c r="S43" s="32"/>
      <c r="T43" s="243" t="s">
        <v>22</v>
      </c>
      <c r="U43" s="17">
        <f t="shared" si="4"/>
        <v>0</v>
      </c>
      <c r="V43" s="244" t="s">
        <v>22</v>
      </c>
    </row>
    <row r="44" spans="1:22" x14ac:dyDescent="0.2">
      <c r="A44" s="318"/>
      <c r="B44" s="318"/>
      <c r="C44" s="23">
        <v>2015</v>
      </c>
      <c r="D44" s="197"/>
      <c r="E44" s="11"/>
      <c r="F44" s="12"/>
      <c r="G44" s="12"/>
      <c r="H44" s="205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158"/>
      <c r="O44" s="35">
        <f t="shared" si="3"/>
        <v>0</v>
      </c>
      <c r="P44" s="12"/>
      <c r="Q44" s="12"/>
      <c r="R44" s="12"/>
      <c r="S44" s="31"/>
      <c r="T44" s="234" t="s">
        <v>22</v>
      </c>
      <c r="U44" s="5">
        <f t="shared" si="4"/>
        <v>0</v>
      </c>
      <c r="V44" s="245" t="s">
        <v>22</v>
      </c>
    </row>
    <row r="45" spans="1:22" ht="13.5" thickBot="1" x14ac:dyDescent="0.25">
      <c r="A45" s="319"/>
      <c r="B45" s="319"/>
      <c r="C45" s="24">
        <v>2016</v>
      </c>
      <c r="D45" s="202">
        <v>0</v>
      </c>
      <c r="E45" s="126">
        <v>30</v>
      </c>
      <c r="F45" s="127">
        <v>0</v>
      </c>
      <c r="G45" s="127">
        <v>0</v>
      </c>
      <c r="H45" s="208">
        <v>0</v>
      </c>
      <c r="I45" s="211">
        <f t="shared" si="8"/>
        <v>30</v>
      </c>
      <c r="J45" s="18">
        <f t="shared" si="2"/>
        <v>30</v>
      </c>
      <c r="K45" s="38">
        <f t="shared" si="0"/>
        <v>30</v>
      </c>
      <c r="L45" s="130">
        <v>30</v>
      </c>
      <c r="M45" s="58">
        <f t="shared" si="5"/>
        <v>1</v>
      </c>
      <c r="N45" s="131">
        <v>28</v>
      </c>
      <c r="O45" s="50">
        <f t="shared" si="3"/>
        <v>2</v>
      </c>
      <c r="P45" s="130">
        <v>0</v>
      </c>
      <c r="Q45" s="130">
        <v>0</v>
      </c>
      <c r="R45" s="130">
        <v>0</v>
      </c>
      <c r="S45" s="125">
        <v>2</v>
      </c>
      <c r="T45" s="236" t="s">
        <v>22</v>
      </c>
      <c r="U45" s="48">
        <f t="shared" si="4"/>
        <v>0</v>
      </c>
      <c r="V45" s="246" t="s">
        <v>22</v>
      </c>
    </row>
    <row r="46" spans="1:22" x14ac:dyDescent="0.2">
      <c r="A46" s="315" t="s">
        <v>73</v>
      </c>
      <c r="B46" s="315" t="s">
        <v>41</v>
      </c>
      <c r="C46" s="22">
        <v>2014</v>
      </c>
      <c r="D46" s="196"/>
      <c r="E46" s="15"/>
      <c r="F46" s="16"/>
      <c r="G46" s="16"/>
      <c r="H46" s="210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 x14ac:dyDescent="0.2">
      <c r="A47" s="318"/>
      <c r="B47" s="318"/>
      <c r="C47" s="23">
        <v>2015</v>
      </c>
      <c r="D47" s="197"/>
      <c r="E47" s="11"/>
      <c r="F47" s="12"/>
      <c r="G47" s="12"/>
      <c r="H47" s="205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 x14ac:dyDescent="0.25">
      <c r="A48" s="319"/>
      <c r="B48" s="319"/>
      <c r="C48" s="24">
        <v>2016</v>
      </c>
      <c r="D48" s="247">
        <f>'4.Прил 3_НД-съдии'!I8</f>
        <v>28</v>
      </c>
      <c r="E48" s="213">
        <v>74</v>
      </c>
      <c r="F48" s="130">
        <v>0</v>
      </c>
      <c r="G48" s="130">
        <v>0</v>
      </c>
      <c r="H48" s="209">
        <v>0</v>
      </c>
      <c r="I48" s="211">
        <f t="shared" si="8"/>
        <v>74</v>
      </c>
      <c r="J48" s="123">
        <f t="shared" si="2"/>
        <v>102</v>
      </c>
      <c r="K48" s="36">
        <f>N48+O48</f>
        <v>68</v>
      </c>
      <c r="L48" s="248">
        <f>'4.Прил 3_НД-съдии'!AS8</f>
        <v>43</v>
      </c>
      <c r="M48" s="57">
        <f t="shared" si="5"/>
        <v>0.63235294117647056</v>
      </c>
      <c r="N48" s="135">
        <f>'4.Прил 3_НД-съдии'!AG8</f>
        <v>59</v>
      </c>
      <c r="O48" s="39">
        <f>SUM(P48:S48)</f>
        <v>9</v>
      </c>
      <c r="P48" s="127">
        <v>0</v>
      </c>
      <c r="Q48" s="127">
        <v>0</v>
      </c>
      <c r="R48" s="127">
        <v>0</v>
      </c>
      <c r="S48" s="124">
        <v>9</v>
      </c>
      <c r="T48" s="128">
        <v>145</v>
      </c>
      <c r="U48" s="26">
        <f t="shared" si="4"/>
        <v>34</v>
      </c>
      <c r="V48" s="133">
        <v>25</v>
      </c>
    </row>
    <row r="49" spans="1:22" x14ac:dyDescent="0.2">
      <c r="A49" s="333" t="s">
        <v>33</v>
      </c>
      <c r="B49" s="315" t="s">
        <v>42</v>
      </c>
      <c r="C49" s="22">
        <v>2014</v>
      </c>
      <c r="D49" s="199">
        <f t="shared" ref="D49:H51" si="9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215">
        <f t="shared" si="9"/>
        <v>0</v>
      </c>
      <c r="I49" s="60">
        <f>I31+I34+I37+I40+I43+I46</f>
        <v>0</v>
      </c>
      <c r="J49" s="4">
        <f>D49+I49</f>
        <v>0</v>
      </c>
      <c r="K49" s="34">
        <f t="shared" ref="K49:L51" si="10">K31+K34+K37+K40+K43+K46</f>
        <v>0</v>
      </c>
      <c r="L49" s="41">
        <f t="shared" si="10"/>
        <v>0</v>
      </c>
      <c r="M49" s="54">
        <f t="shared" si="5"/>
        <v>0</v>
      </c>
      <c r="N49" s="4">
        <f t="shared" ref="N49:S51" si="1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334"/>
      <c r="B50" s="318"/>
      <c r="C50" s="23">
        <v>2015</v>
      </c>
      <c r="D50" s="200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206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335"/>
      <c r="B51" s="319"/>
      <c r="C51" s="24">
        <v>2016</v>
      </c>
      <c r="D51" s="214">
        <f t="shared" si="9"/>
        <v>81</v>
      </c>
      <c r="E51" s="25">
        <f t="shared" si="9"/>
        <v>317</v>
      </c>
      <c r="F51" s="42">
        <f t="shared" si="9"/>
        <v>0</v>
      </c>
      <c r="G51" s="42">
        <f>G33+G36+G39+G42+G45+G48</f>
        <v>0</v>
      </c>
      <c r="H51" s="216">
        <f t="shared" si="9"/>
        <v>3</v>
      </c>
      <c r="I51" s="62">
        <f>I33+I36+I39+I42+I45+I48</f>
        <v>320</v>
      </c>
      <c r="J51" s="26">
        <f t="shared" si="2"/>
        <v>401</v>
      </c>
      <c r="K51" s="36">
        <f t="shared" si="10"/>
        <v>326</v>
      </c>
      <c r="L51" s="43">
        <f t="shared" si="10"/>
        <v>276</v>
      </c>
      <c r="M51" s="58">
        <f t="shared" si="5"/>
        <v>0.84662576687116564</v>
      </c>
      <c r="N51" s="26">
        <f t="shared" si="11"/>
        <v>216</v>
      </c>
      <c r="O51" s="50">
        <f t="shared" si="11"/>
        <v>110</v>
      </c>
      <c r="P51" s="43">
        <f t="shared" si="11"/>
        <v>71</v>
      </c>
      <c r="Q51" s="43">
        <f t="shared" si="11"/>
        <v>23</v>
      </c>
      <c r="R51" s="43">
        <f t="shared" si="11"/>
        <v>2</v>
      </c>
      <c r="S51" s="49">
        <f t="shared" si="11"/>
        <v>14</v>
      </c>
      <c r="T51" s="26">
        <f>T33+T36+T39+T42+T48</f>
        <v>505</v>
      </c>
      <c r="U51" s="26">
        <f>U33+U36+U39+U42+U45+U48</f>
        <v>75</v>
      </c>
      <c r="V51" s="62">
        <f>V33+V36+V39+V42+V48</f>
        <v>55</v>
      </c>
    </row>
    <row r="52" spans="1:22" x14ac:dyDescent="0.2">
      <c r="A52" s="333" t="s">
        <v>39</v>
      </c>
      <c r="B52" s="315" t="s">
        <v>27</v>
      </c>
      <c r="C52" s="22">
        <v>2014</v>
      </c>
      <c r="D52" s="199">
        <f t="shared" ref="D52:L54" si="12">D28+D49</f>
        <v>0</v>
      </c>
      <c r="E52" s="217">
        <f t="shared" si="12"/>
        <v>0</v>
      </c>
      <c r="F52" s="203">
        <f t="shared" si="12"/>
        <v>0</v>
      </c>
      <c r="G52" s="203">
        <f>G28+G49</f>
        <v>0</v>
      </c>
      <c r="H52" s="218">
        <f t="shared" ref="H52:I54" si="13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t="shared" ref="N52:V52" si="14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 x14ac:dyDescent="0.2">
      <c r="A53" s="334"/>
      <c r="B53" s="318"/>
      <c r="C53" s="23">
        <v>2015</v>
      </c>
      <c r="D53" s="200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206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t="shared" ref="N53:V53" si="15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 x14ac:dyDescent="0.25">
      <c r="A54" s="335"/>
      <c r="B54" s="319"/>
      <c r="C54" s="24">
        <v>2016</v>
      </c>
      <c r="D54" s="214">
        <f t="shared" si="12"/>
        <v>211</v>
      </c>
      <c r="E54" s="25">
        <f t="shared" si="12"/>
        <v>1080</v>
      </c>
      <c r="F54" s="42">
        <f t="shared" si="12"/>
        <v>0</v>
      </c>
      <c r="G54" s="42">
        <f>G30+G51</f>
        <v>0</v>
      </c>
      <c r="H54" s="216">
        <f t="shared" si="13"/>
        <v>12</v>
      </c>
      <c r="I54" s="212">
        <f t="shared" si="13"/>
        <v>1092</v>
      </c>
      <c r="J54" s="51">
        <f t="shared" si="2"/>
        <v>1303</v>
      </c>
      <c r="K54" s="39">
        <f t="shared" si="12"/>
        <v>1127</v>
      </c>
      <c r="L54" s="42">
        <f t="shared" si="12"/>
        <v>1052</v>
      </c>
      <c r="M54" s="57">
        <f t="shared" si="5"/>
        <v>0.93345164152617566</v>
      </c>
      <c r="N54" s="51">
        <f t="shared" ref="N54:V54" si="16">N30+N51</f>
        <v>931</v>
      </c>
      <c r="O54" s="39">
        <f t="shared" si="16"/>
        <v>196</v>
      </c>
      <c r="P54" s="42">
        <f t="shared" si="16"/>
        <v>71</v>
      </c>
      <c r="Q54" s="42">
        <f t="shared" si="16"/>
        <v>29</v>
      </c>
      <c r="R54" s="42">
        <f t="shared" si="16"/>
        <v>2</v>
      </c>
      <c r="S54" s="46">
        <f t="shared" si="16"/>
        <v>94</v>
      </c>
      <c r="T54" s="51">
        <f t="shared" si="16"/>
        <v>1406</v>
      </c>
      <c r="U54" s="51">
        <f t="shared" si="16"/>
        <v>176</v>
      </c>
      <c r="V54" s="64">
        <f t="shared" si="16"/>
        <v>122</v>
      </c>
    </row>
    <row r="55" spans="1:22" x14ac:dyDescent="0.2">
      <c r="A55" s="321" t="s">
        <v>34</v>
      </c>
      <c r="B55" s="315" t="s">
        <v>46</v>
      </c>
      <c r="C55" s="22">
        <v>2014</v>
      </c>
      <c r="D55" s="231"/>
      <c r="E55" s="230"/>
      <c r="F55" s="230"/>
      <c r="G55" s="230"/>
      <c r="H55" s="230"/>
      <c r="I55" s="232"/>
      <c r="J55" s="20"/>
      <c r="K55" s="249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</row>
    <row r="56" spans="1:22" x14ac:dyDescent="0.2">
      <c r="A56" s="320"/>
      <c r="B56" s="318"/>
      <c r="C56" s="23">
        <v>2015</v>
      </c>
      <c r="D56" s="250"/>
      <c r="E56" s="230"/>
      <c r="F56" s="230"/>
      <c r="G56" s="230"/>
      <c r="H56" s="230"/>
      <c r="I56" s="251"/>
      <c r="J56" s="14"/>
      <c r="K56" s="249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</row>
    <row r="57" spans="1:22" ht="13.5" thickBot="1" x14ac:dyDescent="0.25">
      <c r="A57" s="322"/>
      <c r="B57" s="319"/>
      <c r="C57" s="24">
        <v>2016</v>
      </c>
      <c r="D57" s="250"/>
      <c r="E57" s="230"/>
      <c r="F57" s="230"/>
      <c r="G57" s="230"/>
      <c r="H57" s="230"/>
      <c r="I57" s="251"/>
      <c r="J57" s="19">
        <v>7</v>
      </c>
      <c r="K57" s="249"/>
      <c r="L57" s="221"/>
      <c r="M57" s="221"/>
      <c r="N57" s="221"/>
      <c r="O57" s="221"/>
      <c r="P57" s="221"/>
      <c r="Q57" s="221"/>
      <c r="R57" s="339" t="s">
        <v>59</v>
      </c>
      <c r="S57" s="339"/>
      <c r="T57" s="339"/>
      <c r="U57" s="339"/>
      <c r="V57" s="339"/>
    </row>
    <row r="58" spans="1:22" x14ac:dyDescent="0.2">
      <c r="A58" s="333" t="s">
        <v>67</v>
      </c>
      <c r="B58" s="315" t="s">
        <v>28</v>
      </c>
      <c r="C58" s="22">
        <v>2014</v>
      </c>
      <c r="D58" s="231"/>
      <c r="E58" s="233"/>
      <c r="F58" s="233"/>
      <c r="G58" s="233"/>
      <c r="H58" s="233"/>
      <c r="I58" s="232"/>
      <c r="J58" s="252">
        <f>IF(J55&lt;&gt;0,J52/M1/J55,0)</f>
        <v>0</v>
      </c>
      <c r="K58" s="252">
        <f>IF(J55&lt;&gt;0,K52/M1/J55,0)</f>
        <v>0</v>
      </c>
      <c r="L58" s="221"/>
      <c r="M58" s="221"/>
      <c r="N58" s="221"/>
      <c r="O58" s="230"/>
      <c r="P58" s="230"/>
      <c r="Q58" s="230"/>
      <c r="R58" s="339" t="s">
        <v>283</v>
      </c>
      <c r="S58" s="339"/>
      <c r="T58" s="339"/>
      <c r="U58" s="339"/>
      <c r="V58" s="339"/>
    </row>
    <row r="59" spans="1:22" x14ac:dyDescent="0.2">
      <c r="A59" s="334"/>
      <c r="B59" s="318"/>
      <c r="C59" s="23">
        <v>2015</v>
      </c>
      <c r="D59" s="250"/>
      <c r="E59" s="230"/>
      <c r="F59" s="230"/>
      <c r="G59" s="230"/>
      <c r="H59" s="230"/>
      <c r="I59" s="251"/>
      <c r="J59" s="253">
        <f>IF(J56&lt;&gt;0,J53/M1/J56,0)</f>
        <v>0</v>
      </c>
      <c r="K59" s="253">
        <f>IF(J56&lt;&gt;0,K53/M1/J56,0)</f>
        <v>0</v>
      </c>
      <c r="L59" s="221"/>
      <c r="M59" s="221"/>
      <c r="N59" s="221"/>
      <c r="O59" s="230"/>
      <c r="P59" s="230"/>
      <c r="Q59" s="230"/>
      <c r="R59" s="230"/>
      <c r="S59" s="221"/>
      <c r="T59" s="221"/>
      <c r="U59" s="221"/>
      <c r="V59" s="221"/>
    </row>
    <row r="60" spans="1:22" ht="13.5" thickBot="1" x14ac:dyDescent="0.25">
      <c r="A60" s="335"/>
      <c r="B60" s="319"/>
      <c r="C60" s="24">
        <v>2016</v>
      </c>
      <c r="D60" s="250"/>
      <c r="E60" s="230"/>
      <c r="F60" s="230"/>
      <c r="G60" s="230"/>
      <c r="H60" s="230"/>
      <c r="I60" s="251"/>
      <c r="J60" s="254">
        <f>IF(J57&lt;&gt;0,J54/M1/J57,0)</f>
        <v>31.023809523809522</v>
      </c>
      <c r="K60" s="254">
        <f>IF(J57&lt;&gt;0,K54/M1/J57,0)</f>
        <v>26.833333333333336</v>
      </c>
      <c r="L60" s="221"/>
      <c r="M60" s="221"/>
      <c r="N60" s="221"/>
      <c r="O60" s="230"/>
      <c r="P60" s="230"/>
      <c r="Q60" s="230"/>
      <c r="R60" s="230"/>
      <c r="S60" s="221"/>
      <c r="T60" s="221"/>
      <c r="U60" s="221"/>
      <c r="V60" s="221"/>
    </row>
    <row r="61" spans="1:22" x14ac:dyDescent="0.2">
      <c r="A61" s="321" t="s">
        <v>35</v>
      </c>
      <c r="B61" s="315" t="s">
        <v>43</v>
      </c>
      <c r="C61" s="22">
        <v>2014</v>
      </c>
      <c r="D61" s="231"/>
      <c r="E61" s="233"/>
      <c r="F61" s="233"/>
      <c r="G61" s="233"/>
      <c r="H61" s="233"/>
      <c r="I61" s="232"/>
      <c r="J61" s="20"/>
      <c r="K61" s="249"/>
      <c r="L61" s="221"/>
      <c r="M61" s="221"/>
      <c r="N61" s="221"/>
      <c r="O61" s="230"/>
      <c r="P61" s="230"/>
      <c r="Q61" s="230"/>
      <c r="R61" s="230"/>
      <c r="S61" s="221"/>
      <c r="T61" s="221"/>
      <c r="U61" s="221"/>
      <c r="V61" s="221"/>
    </row>
    <row r="62" spans="1:22" x14ac:dyDescent="0.2">
      <c r="A62" s="320"/>
      <c r="B62" s="318"/>
      <c r="C62" s="23">
        <v>2015</v>
      </c>
      <c r="D62" s="250"/>
      <c r="E62" s="230"/>
      <c r="F62" s="230"/>
      <c r="G62" s="230"/>
      <c r="H62" s="230"/>
      <c r="I62" s="251"/>
      <c r="J62" s="14"/>
      <c r="K62" s="249"/>
      <c r="L62" s="221"/>
      <c r="M62" s="221"/>
      <c r="N62" s="221"/>
      <c r="O62" s="230"/>
      <c r="P62" s="230"/>
      <c r="Q62" s="230"/>
      <c r="R62" s="230"/>
      <c r="S62" s="221"/>
      <c r="T62" s="221"/>
      <c r="U62" s="221"/>
      <c r="V62" s="221"/>
    </row>
    <row r="63" spans="1:22" ht="13.5" thickBot="1" x14ac:dyDescent="0.25">
      <c r="A63" s="322"/>
      <c r="B63" s="319"/>
      <c r="C63" s="24">
        <v>2016</v>
      </c>
      <c r="D63" s="250"/>
      <c r="E63" s="230"/>
      <c r="F63" s="230"/>
      <c r="G63" s="230"/>
      <c r="H63" s="230"/>
      <c r="I63" s="251"/>
      <c r="J63" s="19">
        <v>4</v>
      </c>
      <c r="K63" s="249"/>
      <c r="L63" s="221"/>
      <c r="M63" s="221"/>
      <c r="N63" s="221"/>
      <c r="O63" s="230"/>
      <c r="P63" s="230"/>
      <c r="Q63" s="230"/>
      <c r="R63" s="230"/>
      <c r="S63" s="221"/>
      <c r="T63" s="221"/>
      <c r="U63" s="221"/>
      <c r="V63" s="221"/>
    </row>
    <row r="64" spans="1:22" x14ac:dyDescent="0.2">
      <c r="A64" s="321" t="s">
        <v>36</v>
      </c>
      <c r="B64" s="315" t="s">
        <v>44</v>
      </c>
      <c r="C64" s="22">
        <v>2014</v>
      </c>
      <c r="D64" s="231"/>
      <c r="E64" s="233"/>
      <c r="F64" s="233"/>
      <c r="G64" s="233"/>
      <c r="H64" s="233"/>
      <c r="I64" s="232"/>
      <c r="J64" s="252">
        <f>IF(J61&lt;&gt;0,J28/M1/J61,0)</f>
        <v>0</v>
      </c>
      <c r="K64" s="252">
        <f>IF(J61&lt;&gt;0,K28/M1/J61,0)</f>
        <v>0</v>
      </c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</row>
    <row r="65" spans="1:22" x14ac:dyDescent="0.2">
      <c r="A65" s="320"/>
      <c r="B65" s="318"/>
      <c r="C65" s="23">
        <v>2015</v>
      </c>
      <c r="D65" s="250"/>
      <c r="E65" s="230"/>
      <c r="F65" s="230"/>
      <c r="G65" s="230"/>
      <c r="H65" s="230"/>
      <c r="I65" s="251"/>
      <c r="J65" s="253">
        <f>IF(J62&lt;&gt;0,J29/M1/J62,0)</f>
        <v>0</v>
      </c>
      <c r="K65" s="253">
        <f>IF(J62&lt;&gt;0,K29/M1/J62,0)</f>
        <v>0</v>
      </c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</row>
    <row r="66" spans="1:22" ht="13.5" thickBot="1" x14ac:dyDescent="0.25">
      <c r="A66" s="322"/>
      <c r="B66" s="319"/>
      <c r="C66" s="24">
        <v>2016</v>
      </c>
      <c r="D66" s="255"/>
      <c r="E66" s="222"/>
      <c r="F66" s="222"/>
      <c r="G66" s="222"/>
      <c r="H66" s="222"/>
      <c r="I66" s="256"/>
      <c r="J66" s="254">
        <f>IF(J63&lt;&gt;0,J30/M1/J63,0)</f>
        <v>37.583333333333336</v>
      </c>
      <c r="K66" s="254">
        <f>IF(J63&lt;&gt;0,K30/M1/J63,0)</f>
        <v>33.375</v>
      </c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</row>
    <row r="67" spans="1:22" x14ac:dyDescent="0.2">
      <c r="A67" s="321" t="s">
        <v>38</v>
      </c>
      <c r="B67" s="315" t="s">
        <v>62</v>
      </c>
      <c r="C67" s="22">
        <v>2014</v>
      </c>
      <c r="D67" s="231"/>
      <c r="E67" s="233"/>
      <c r="F67" s="233"/>
      <c r="G67" s="233"/>
      <c r="H67" s="233"/>
      <c r="I67" s="232"/>
      <c r="J67" s="20"/>
      <c r="K67" s="257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</row>
    <row r="68" spans="1:22" x14ac:dyDescent="0.2">
      <c r="A68" s="320"/>
      <c r="B68" s="318"/>
      <c r="C68" s="23">
        <v>2015</v>
      </c>
      <c r="D68" s="250"/>
      <c r="E68" s="230"/>
      <c r="F68" s="230"/>
      <c r="G68" s="230"/>
      <c r="H68" s="230"/>
      <c r="I68" s="251"/>
      <c r="J68" s="14"/>
      <c r="K68" s="257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</row>
    <row r="69" spans="1:22" ht="13.5" thickBot="1" x14ac:dyDescent="0.25">
      <c r="A69" s="322"/>
      <c r="B69" s="319"/>
      <c r="C69" s="24">
        <v>2016</v>
      </c>
      <c r="D69" s="255"/>
      <c r="E69" s="222"/>
      <c r="F69" s="222"/>
      <c r="G69" s="222"/>
      <c r="H69" s="222"/>
      <c r="I69" s="256"/>
      <c r="J69" s="19">
        <v>3</v>
      </c>
      <c r="K69" s="257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</row>
    <row r="70" spans="1:22" x14ac:dyDescent="0.2">
      <c r="A70" s="321" t="s">
        <v>37</v>
      </c>
      <c r="B70" s="315" t="s">
        <v>63</v>
      </c>
      <c r="C70" s="22">
        <v>2014</v>
      </c>
      <c r="D70" s="231"/>
      <c r="E70" s="233"/>
      <c r="F70" s="233"/>
      <c r="G70" s="233"/>
      <c r="H70" s="233"/>
      <c r="I70" s="232"/>
      <c r="J70" s="252">
        <f>IF(J67&lt;&gt;0,J49/M1/J67,0)</f>
        <v>0</v>
      </c>
      <c r="K70" s="252">
        <f>IF(J67&lt;&gt;0,K49/M1/J67,0)</f>
        <v>0</v>
      </c>
      <c r="L70" s="221"/>
      <c r="M70" s="221"/>
      <c r="N70" s="221"/>
      <c r="O70" s="221"/>
      <c r="P70" s="221"/>
      <c r="Q70" s="221"/>
    </row>
    <row r="71" spans="1:22" x14ac:dyDescent="0.2">
      <c r="A71" s="320"/>
      <c r="B71" s="318"/>
      <c r="C71" s="23">
        <v>2015</v>
      </c>
      <c r="D71" s="250"/>
      <c r="E71" s="230"/>
      <c r="F71" s="230"/>
      <c r="G71" s="230"/>
      <c r="H71" s="230"/>
      <c r="I71" s="251"/>
      <c r="J71" s="253">
        <f>IF(J68&lt;&gt;0,J50/M1/J68,0)</f>
        <v>0</v>
      </c>
      <c r="K71" s="253">
        <f>IF(J68&lt;&gt;0,K50/M1/J68,0)</f>
        <v>0</v>
      </c>
      <c r="L71" s="221"/>
      <c r="M71" s="221"/>
      <c r="N71" s="221"/>
      <c r="O71" s="221"/>
      <c r="P71" s="221"/>
      <c r="Q71" s="221"/>
    </row>
    <row r="72" spans="1:22" ht="13.5" thickBot="1" x14ac:dyDescent="0.25">
      <c r="A72" s="322"/>
      <c r="B72" s="319"/>
      <c r="C72" s="24">
        <v>2016</v>
      </c>
      <c r="D72" s="255"/>
      <c r="E72" s="222"/>
      <c r="F72" s="222"/>
      <c r="G72" s="222"/>
      <c r="H72" s="222"/>
      <c r="I72" s="256"/>
      <c r="J72" s="254">
        <f>IF(J69&lt;&gt;0,J51/M1/J69,0)</f>
        <v>22.277777777777775</v>
      </c>
      <c r="K72" s="254">
        <f>IF(J69&lt;&gt;0,K51/M1/J69,0)</f>
        <v>18.111111111111111</v>
      </c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</row>
    <row r="73" spans="1:22" x14ac:dyDescent="0.2">
      <c r="A73" s="315" t="s">
        <v>79</v>
      </c>
      <c r="B73" s="315" t="s">
        <v>78</v>
      </c>
      <c r="C73" s="22">
        <v>2014</v>
      </c>
      <c r="D73" s="231"/>
      <c r="E73" s="233"/>
      <c r="F73" s="258"/>
      <c r="G73" s="258"/>
      <c r="H73" s="258"/>
      <c r="I73" s="259"/>
      <c r="J73" s="20"/>
      <c r="K73" s="257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</row>
    <row r="74" spans="1:22" x14ac:dyDescent="0.2">
      <c r="A74" s="318"/>
      <c r="B74" s="318"/>
      <c r="C74" s="23">
        <v>2015</v>
      </c>
      <c r="D74" s="250"/>
      <c r="E74" s="230"/>
      <c r="F74" s="260"/>
      <c r="G74" s="260"/>
      <c r="H74" s="260"/>
      <c r="I74" s="261"/>
      <c r="J74" s="14"/>
      <c r="K74" s="257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</row>
    <row r="75" spans="1:22" ht="13.5" thickBot="1" x14ac:dyDescent="0.25">
      <c r="A75" s="319"/>
      <c r="B75" s="319"/>
      <c r="C75" s="24">
        <v>2016</v>
      </c>
      <c r="D75" s="255"/>
      <c r="E75" s="222"/>
      <c r="F75" s="262"/>
      <c r="G75" s="262"/>
      <c r="H75" s="262"/>
      <c r="I75" s="263"/>
      <c r="J75" s="19">
        <v>36</v>
      </c>
      <c r="K75" s="257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</row>
    <row r="76" spans="1:22" x14ac:dyDescent="0.2">
      <c r="A76" s="336" t="s">
        <v>77</v>
      </c>
      <c r="B76" s="315" t="s">
        <v>65</v>
      </c>
      <c r="C76" s="22">
        <v>2014</v>
      </c>
      <c r="D76" s="231"/>
      <c r="E76" s="233"/>
      <c r="F76" s="258"/>
      <c r="G76" s="258"/>
      <c r="H76" s="258"/>
      <c r="I76" s="259"/>
      <c r="J76" s="264">
        <f>IF(J73&lt;&gt;0,J52/J73,0)</f>
        <v>0</v>
      </c>
      <c r="K76" s="265">
        <f>IF(J73&lt;&gt;0,K52/J73,0)</f>
        <v>0</v>
      </c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</row>
    <row r="77" spans="1:22" x14ac:dyDescent="0.2">
      <c r="A77" s="337"/>
      <c r="B77" s="318"/>
      <c r="C77" s="23">
        <v>2015</v>
      </c>
      <c r="D77" s="250"/>
      <c r="E77" s="230"/>
      <c r="F77" s="260"/>
      <c r="G77" s="260"/>
      <c r="H77" s="260"/>
      <c r="I77" s="261"/>
      <c r="J77" s="266">
        <f>IF(J74&lt;&gt;0,J53/J74,0)</f>
        <v>0</v>
      </c>
      <c r="K77" s="267">
        <f>IF(J74&lt;&gt;0,K53/J74,0)</f>
        <v>0</v>
      </c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</row>
    <row r="78" spans="1:22" ht="13.5" thickBot="1" x14ac:dyDescent="0.25">
      <c r="A78" s="338"/>
      <c r="B78" s="319"/>
      <c r="C78" s="24">
        <v>2016</v>
      </c>
      <c r="D78" s="255"/>
      <c r="E78" s="222"/>
      <c r="F78" s="262"/>
      <c r="G78" s="262"/>
      <c r="H78" s="262"/>
      <c r="I78" s="263"/>
      <c r="J78" s="268">
        <f>IF(J75&lt;&gt;0,J54/J75,0)</f>
        <v>36.194444444444443</v>
      </c>
      <c r="K78" s="269">
        <f>IF(J75&lt;&gt;0,K54/J75,0)</f>
        <v>31.305555555555557</v>
      </c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</row>
    <row r="79" spans="1:22" s="6" customFormat="1" ht="33.75" customHeight="1" x14ac:dyDescent="0.2"/>
    <row r="80" spans="1:22" s="6" customFormat="1" x14ac:dyDescent="0.2">
      <c r="A80" s="7" t="s">
        <v>317</v>
      </c>
      <c r="C80" s="278"/>
    </row>
    <row r="81" spans="1:16" s="6" customFormat="1" x14ac:dyDescent="0.2">
      <c r="A81" s="7" t="s">
        <v>318</v>
      </c>
      <c r="C81" s="278"/>
      <c r="H81" s="7" t="s">
        <v>66</v>
      </c>
      <c r="M81" s="7" t="s">
        <v>29</v>
      </c>
    </row>
    <row r="82" spans="1:16" s="6" customFormat="1" x14ac:dyDescent="0.2">
      <c r="A82" s="7" t="s">
        <v>319</v>
      </c>
      <c r="C82" s="7"/>
    </row>
    <row r="83" spans="1:16" s="6" customFormat="1" x14ac:dyDescent="0.2">
      <c r="A83" s="7" t="s">
        <v>320</v>
      </c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40" spans="3:14" x14ac:dyDescent="0.2">
      <c r="K140" s="270"/>
      <c r="L140" s="270"/>
      <c r="M140" s="270"/>
      <c r="N140" s="270"/>
    </row>
    <row r="141" spans="3:14" x14ac:dyDescent="0.2">
      <c r="K141" s="270"/>
      <c r="L141" s="270"/>
      <c r="M141" s="270"/>
      <c r="N141" s="270"/>
    </row>
    <row r="142" spans="3:14" x14ac:dyDescent="0.2">
      <c r="K142" s="270"/>
      <c r="L142" s="270"/>
      <c r="M142" s="270"/>
      <c r="N142" s="270"/>
    </row>
    <row r="143" spans="3:14" x14ac:dyDescent="0.2">
      <c r="K143" s="270"/>
      <c r="L143" s="270"/>
      <c r="M143" s="270"/>
      <c r="N143" s="270"/>
    </row>
  </sheetData>
  <sheetProtection password="D259" sheet="1" objects="1" scenarios="1" formatColumns="0" formatRows="0"/>
  <mergeCells count="74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R58:V5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9:A21"/>
    <mergeCell ref="B19:B21"/>
    <mergeCell ref="A22:A24"/>
    <mergeCell ref="B22:B24"/>
    <mergeCell ref="A13:A15"/>
    <mergeCell ref="B13:B15"/>
    <mergeCell ref="A16:A18"/>
    <mergeCell ref="B16:B18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T3:T5"/>
  </mergeCells>
  <phoneticPr fontId="0" type="noConversion"/>
  <conditionalFormatting sqref="E30">
    <cfRule type="cellIs" dxfId="2" priority="130" stopIfTrue="1" operator="notEqual">
      <formula>#REF!+#REF!+#REF!</formula>
    </cfRule>
  </conditionalFormatting>
  <conditionalFormatting sqref="H30">
    <cfRule type="cellIs" dxfId="1" priority="5" stopIfTrue="1" operator="notEqual">
      <formula>#REF!</formula>
    </cfRule>
  </conditionalFormatting>
  <conditionalFormatting sqref="V30">
    <cfRule type="cellIs" dxfId="0" priority="1" stopIfTrue="1" operator="notEqual">
      <formula>#REF!</formula>
    </cfRule>
  </conditionalFormatting>
  <hyperlinks>
    <hyperlink ref="A2:B2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zoomScale="50" zoomScaleNormal="50" workbookViewId="0">
      <selection activeCell="W35" sqref="W35"/>
    </sheetView>
  </sheetViews>
  <sheetFormatPr defaultRowHeight="12.75" x14ac:dyDescent="0.2"/>
  <cols>
    <col min="1" max="1" width="4.28515625" customWidth="1"/>
    <col min="2" max="2" width="32" customWidth="1"/>
    <col min="3" max="3" width="8.57031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74" t="s">
        <v>294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391" t="s">
        <v>140</v>
      </c>
      <c r="T1" s="391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51" x14ac:dyDescent="0.2">
      <c r="C2" s="74" t="s">
        <v>293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74"/>
      <c r="R2" s="74"/>
      <c r="S2" s="391"/>
      <c r="T2" s="391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51" ht="13.5" thickBot="1" x14ac:dyDescent="0.25">
      <c r="K3" s="72"/>
      <c r="O3" s="72"/>
      <c r="Z3" s="74"/>
    </row>
    <row r="4" spans="1:51" ht="13.5" customHeight="1" thickBot="1" x14ac:dyDescent="0.25">
      <c r="A4" s="404" t="s">
        <v>84</v>
      </c>
      <c r="B4" s="374" t="s">
        <v>102</v>
      </c>
      <c r="C4" s="408" t="s">
        <v>103</v>
      </c>
      <c r="D4" s="385" t="s">
        <v>104</v>
      </c>
      <c r="E4" s="386"/>
      <c r="F4" s="386"/>
      <c r="G4" s="386"/>
      <c r="H4" s="386"/>
      <c r="I4" s="387"/>
      <c r="J4" s="388" t="s">
        <v>105</v>
      </c>
      <c r="K4" s="389"/>
      <c r="L4" s="389"/>
      <c r="M4" s="389"/>
      <c r="N4" s="389"/>
      <c r="O4" s="411"/>
      <c r="P4" s="392" t="s">
        <v>106</v>
      </c>
      <c r="Q4" s="393"/>
      <c r="R4" s="393"/>
      <c r="S4" s="393"/>
      <c r="T4" s="393"/>
      <c r="U4" s="394"/>
      <c r="V4" s="398" t="s">
        <v>107</v>
      </c>
      <c r="W4" s="399"/>
      <c r="X4" s="399"/>
      <c r="Y4" s="399"/>
      <c r="Z4" s="399"/>
      <c r="AA4" s="400"/>
      <c r="AB4" s="388" t="s">
        <v>108</v>
      </c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70" t="s">
        <v>109</v>
      </c>
      <c r="AO4" s="371"/>
      <c r="AP4" s="371"/>
      <c r="AQ4" s="371"/>
      <c r="AR4" s="371"/>
      <c r="AS4" s="372"/>
      <c r="AT4" s="373" t="s">
        <v>110</v>
      </c>
      <c r="AU4" s="374"/>
      <c r="AV4" s="374"/>
      <c r="AW4" s="374"/>
      <c r="AX4" s="374"/>
      <c r="AY4" s="375"/>
    </row>
    <row r="5" spans="1:51" ht="33.75" customHeight="1" x14ac:dyDescent="0.2">
      <c r="A5" s="405"/>
      <c r="B5" s="407"/>
      <c r="C5" s="409"/>
      <c r="D5" s="379"/>
      <c r="E5" s="380"/>
      <c r="F5" s="380"/>
      <c r="G5" s="380"/>
      <c r="H5" s="380"/>
      <c r="I5" s="381"/>
      <c r="J5" s="412"/>
      <c r="K5" s="413"/>
      <c r="L5" s="413"/>
      <c r="M5" s="413"/>
      <c r="N5" s="413"/>
      <c r="O5" s="414"/>
      <c r="P5" s="395"/>
      <c r="Q5" s="396"/>
      <c r="R5" s="396"/>
      <c r="S5" s="396"/>
      <c r="T5" s="396"/>
      <c r="U5" s="397"/>
      <c r="V5" s="401"/>
      <c r="W5" s="402"/>
      <c r="X5" s="402"/>
      <c r="Y5" s="402"/>
      <c r="Z5" s="402"/>
      <c r="AA5" s="403"/>
      <c r="AB5" s="385" t="s">
        <v>111</v>
      </c>
      <c r="AC5" s="386"/>
      <c r="AD5" s="386"/>
      <c r="AE5" s="386"/>
      <c r="AF5" s="386"/>
      <c r="AG5" s="387"/>
      <c r="AH5" s="385" t="s">
        <v>82</v>
      </c>
      <c r="AI5" s="386"/>
      <c r="AJ5" s="386"/>
      <c r="AK5" s="386"/>
      <c r="AL5" s="386"/>
      <c r="AM5" s="387"/>
      <c r="AN5" s="379" t="s">
        <v>112</v>
      </c>
      <c r="AO5" s="380"/>
      <c r="AP5" s="380"/>
      <c r="AQ5" s="380"/>
      <c r="AR5" s="380"/>
      <c r="AS5" s="381"/>
      <c r="AT5" s="376"/>
      <c r="AU5" s="377"/>
      <c r="AV5" s="377"/>
      <c r="AW5" s="377"/>
      <c r="AX5" s="377"/>
      <c r="AY5" s="378"/>
    </row>
    <row r="6" spans="1:51" ht="12.75" customHeight="1" x14ac:dyDescent="0.2">
      <c r="A6" s="405"/>
      <c r="B6" s="407"/>
      <c r="C6" s="409"/>
      <c r="D6" s="382" t="s">
        <v>113</v>
      </c>
      <c r="E6" s="383" t="s">
        <v>114</v>
      </c>
      <c r="F6" s="383"/>
      <c r="G6" s="383"/>
      <c r="H6" s="383"/>
      <c r="I6" s="384"/>
      <c r="J6" s="382" t="s">
        <v>113</v>
      </c>
      <c r="K6" s="383" t="s">
        <v>114</v>
      </c>
      <c r="L6" s="383"/>
      <c r="M6" s="383"/>
      <c r="N6" s="383"/>
      <c r="O6" s="384"/>
      <c r="P6" s="382" t="s">
        <v>113</v>
      </c>
      <c r="Q6" s="383" t="s">
        <v>114</v>
      </c>
      <c r="R6" s="383"/>
      <c r="S6" s="383"/>
      <c r="T6" s="383"/>
      <c r="U6" s="384"/>
      <c r="V6" s="382" t="s">
        <v>113</v>
      </c>
      <c r="W6" s="383" t="s">
        <v>114</v>
      </c>
      <c r="X6" s="383"/>
      <c r="Y6" s="383"/>
      <c r="Z6" s="383"/>
      <c r="AA6" s="384"/>
      <c r="AB6" s="382" t="s">
        <v>113</v>
      </c>
      <c r="AC6" s="383" t="s">
        <v>114</v>
      </c>
      <c r="AD6" s="383"/>
      <c r="AE6" s="383"/>
      <c r="AF6" s="383"/>
      <c r="AG6" s="384"/>
      <c r="AH6" s="382" t="s">
        <v>113</v>
      </c>
      <c r="AI6" s="383" t="s">
        <v>114</v>
      </c>
      <c r="AJ6" s="383"/>
      <c r="AK6" s="383"/>
      <c r="AL6" s="383"/>
      <c r="AM6" s="384"/>
      <c r="AN6" s="382" t="s">
        <v>113</v>
      </c>
      <c r="AO6" s="383" t="s">
        <v>114</v>
      </c>
      <c r="AP6" s="383"/>
      <c r="AQ6" s="383"/>
      <c r="AR6" s="383"/>
      <c r="AS6" s="384"/>
      <c r="AT6" s="382" t="s">
        <v>113</v>
      </c>
      <c r="AU6" s="383" t="s">
        <v>114</v>
      </c>
      <c r="AV6" s="383"/>
      <c r="AW6" s="383"/>
      <c r="AX6" s="383"/>
      <c r="AY6" s="384"/>
    </row>
    <row r="7" spans="1:51" ht="24" customHeight="1" thickBot="1" x14ac:dyDescent="0.25">
      <c r="A7" s="406"/>
      <c r="B7" s="377"/>
      <c r="C7" s="410"/>
      <c r="D7" s="382"/>
      <c r="E7" s="92" t="s">
        <v>115</v>
      </c>
      <c r="F7" s="69" t="s">
        <v>116</v>
      </c>
      <c r="G7" s="69" t="s">
        <v>117</v>
      </c>
      <c r="H7" s="69" t="s">
        <v>118</v>
      </c>
      <c r="I7" s="93" t="s">
        <v>119</v>
      </c>
      <c r="J7" s="382"/>
      <c r="K7" s="92" t="s">
        <v>115</v>
      </c>
      <c r="L7" s="69" t="s">
        <v>116</v>
      </c>
      <c r="M7" s="69" t="s">
        <v>117</v>
      </c>
      <c r="N7" s="69" t="s">
        <v>118</v>
      </c>
      <c r="O7" s="93" t="s">
        <v>119</v>
      </c>
      <c r="P7" s="382"/>
      <c r="Q7" s="92" t="s">
        <v>115</v>
      </c>
      <c r="R7" s="69" t="s">
        <v>116</v>
      </c>
      <c r="S7" s="69" t="s">
        <v>117</v>
      </c>
      <c r="T7" s="69" t="s">
        <v>118</v>
      </c>
      <c r="U7" s="93" t="s">
        <v>119</v>
      </c>
      <c r="V7" s="382"/>
      <c r="W7" s="92" t="s">
        <v>115</v>
      </c>
      <c r="X7" s="69" t="s">
        <v>116</v>
      </c>
      <c r="Y7" s="69" t="s">
        <v>117</v>
      </c>
      <c r="Z7" s="69" t="s">
        <v>118</v>
      </c>
      <c r="AA7" s="93" t="s">
        <v>119</v>
      </c>
      <c r="AB7" s="382"/>
      <c r="AC7" s="92" t="s">
        <v>115</v>
      </c>
      <c r="AD7" s="69" t="s">
        <v>116</v>
      </c>
      <c r="AE7" s="69" t="s">
        <v>117</v>
      </c>
      <c r="AF7" s="69" t="s">
        <v>118</v>
      </c>
      <c r="AG7" s="93" t="s">
        <v>119</v>
      </c>
      <c r="AH7" s="382"/>
      <c r="AI7" s="92" t="s">
        <v>115</v>
      </c>
      <c r="AJ7" s="69" t="s">
        <v>116</v>
      </c>
      <c r="AK7" s="69" t="s">
        <v>117</v>
      </c>
      <c r="AL7" s="69" t="s">
        <v>118</v>
      </c>
      <c r="AM7" s="93" t="s">
        <v>119</v>
      </c>
      <c r="AN7" s="382"/>
      <c r="AO7" s="92" t="s">
        <v>115</v>
      </c>
      <c r="AP7" s="69" t="s">
        <v>116</v>
      </c>
      <c r="AQ7" s="69" t="s">
        <v>117</v>
      </c>
      <c r="AR7" s="69" t="s">
        <v>118</v>
      </c>
      <c r="AS7" s="93" t="s">
        <v>119</v>
      </c>
      <c r="AT7" s="382"/>
      <c r="AU7" s="92" t="s">
        <v>115</v>
      </c>
      <c r="AV7" s="69" t="s">
        <v>116</v>
      </c>
      <c r="AW7" s="69" t="s">
        <v>117</v>
      </c>
      <c r="AX7" s="69" t="s">
        <v>118</v>
      </c>
      <c r="AY7" s="93" t="s">
        <v>119</v>
      </c>
    </row>
    <row r="8" spans="1:51" x14ac:dyDescent="0.2">
      <c r="A8" s="94"/>
      <c r="B8" s="95" t="s">
        <v>98</v>
      </c>
      <c r="C8" s="96"/>
      <c r="D8" s="97">
        <f>E8+F8+G8+H8+I8</f>
        <v>81</v>
      </c>
      <c r="E8" s="78">
        <f>SUM(E9:E14)</f>
        <v>38</v>
      </c>
      <c r="F8" s="78">
        <f>SUM(F9:F14)</f>
        <v>7</v>
      </c>
      <c r="G8" s="78">
        <f>SUM(G9:G14)</f>
        <v>7</v>
      </c>
      <c r="H8" s="78">
        <f>SUM(H9:H14)</f>
        <v>1</v>
      </c>
      <c r="I8" s="98">
        <f>SUM(I9:I14)</f>
        <v>28</v>
      </c>
      <c r="J8" s="97">
        <f>K8+L8+M8+N8+O8</f>
        <v>320</v>
      </c>
      <c r="K8" s="78">
        <f>SUM(K9:K14)</f>
        <v>111</v>
      </c>
      <c r="L8" s="78">
        <f>SUM(L9:L14)</f>
        <v>5</v>
      </c>
      <c r="M8" s="78">
        <f>SUM(M9:M14)</f>
        <v>6</v>
      </c>
      <c r="N8" s="78">
        <f>SUM(N9:N14)</f>
        <v>124</v>
      </c>
      <c r="O8" s="98">
        <f>SUM(O9:O14)</f>
        <v>74</v>
      </c>
      <c r="P8" s="97">
        <f>Q8+R8+S8+T8+U8</f>
        <v>401</v>
      </c>
      <c r="Q8" s="78">
        <f>SUM(Q9:Q14)</f>
        <v>149</v>
      </c>
      <c r="R8" s="78">
        <f>SUM(R9:R14)</f>
        <v>12</v>
      </c>
      <c r="S8" s="78">
        <f>SUM(S9:S14)</f>
        <v>13</v>
      </c>
      <c r="T8" s="78">
        <f>SUM(T9:T14)</f>
        <v>125</v>
      </c>
      <c r="U8" s="98">
        <f>SUM(U9:U14)</f>
        <v>102</v>
      </c>
      <c r="V8" s="97">
        <f>W8+X8+Y8+Z8+AA8</f>
        <v>326</v>
      </c>
      <c r="W8" s="78">
        <f>SUM(W9:W14)</f>
        <v>120</v>
      </c>
      <c r="X8" s="78">
        <f>SUM(X9:X14)</f>
        <v>6</v>
      </c>
      <c r="Y8" s="78">
        <f>SUM(Y9:Y14)</f>
        <v>12</v>
      </c>
      <c r="Z8" s="78">
        <f>SUM(Z9:Z14)</f>
        <v>120</v>
      </c>
      <c r="AA8" s="98">
        <f>SUM(AA9:AA14)</f>
        <v>68</v>
      </c>
      <c r="AB8" s="97">
        <f>AC8+AD8+AE8+AF8+AG8</f>
        <v>216</v>
      </c>
      <c r="AC8" s="78">
        <f>SUM(AC9:AC14)</f>
        <v>23</v>
      </c>
      <c r="AD8" s="78">
        <f>SUM(AD9:AD14)</f>
        <v>5</v>
      </c>
      <c r="AE8" s="78">
        <f>SUM(AE9:AE14)</f>
        <v>12</v>
      </c>
      <c r="AF8" s="78">
        <f>SUM(AF9:AF14)</f>
        <v>117</v>
      </c>
      <c r="AG8" s="98">
        <f>SUM(AG9:AG14)</f>
        <v>59</v>
      </c>
      <c r="AH8" s="97">
        <f>AI8+AJ8+AK8+AL8+AM8</f>
        <v>110</v>
      </c>
      <c r="AI8" s="78">
        <f>SUM(AI9:AI14)</f>
        <v>97</v>
      </c>
      <c r="AJ8" s="78">
        <f>SUM(AJ9:AJ14)</f>
        <v>1</v>
      </c>
      <c r="AK8" s="78">
        <f>SUM(AK9:AK14)</f>
        <v>0</v>
      </c>
      <c r="AL8" s="78">
        <f>SUM(AL9:AL14)</f>
        <v>3</v>
      </c>
      <c r="AM8" s="98">
        <f>SUM(AM9:AM14)</f>
        <v>9</v>
      </c>
      <c r="AN8" s="97">
        <f>AO8+AP8+AQ8+AR8+AS8</f>
        <v>276</v>
      </c>
      <c r="AO8" s="78">
        <f>SUM(AO9:AO14)</f>
        <v>105</v>
      </c>
      <c r="AP8" s="78">
        <f>SUM(AP9:AP14)</f>
        <v>0</v>
      </c>
      <c r="AQ8" s="78">
        <f>SUM(AQ9:AQ14)</f>
        <v>9</v>
      </c>
      <c r="AR8" s="78">
        <f>SUM(AR9:AR14)</f>
        <v>119</v>
      </c>
      <c r="AS8" s="98">
        <f>SUM(AS9:AS14)</f>
        <v>43</v>
      </c>
      <c r="AT8" s="97">
        <f>AU8+AV8+AW8+AX8+AY8</f>
        <v>75</v>
      </c>
      <c r="AU8" s="78">
        <f>SUM(AU9:AU14)</f>
        <v>29</v>
      </c>
      <c r="AV8" s="78">
        <f>SUM(AV9:AV14)</f>
        <v>6</v>
      </c>
      <c r="AW8" s="78">
        <f>SUM(AW9:AW14)</f>
        <v>1</v>
      </c>
      <c r="AX8" s="78">
        <f>SUM(AX9:AX14)</f>
        <v>5</v>
      </c>
      <c r="AY8" s="98">
        <f>SUM(AY9:AY14)</f>
        <v>34</v>
      </c>
    </row>
    <row r="9" spans="1:51" x14ac:dyDescent="0.2">
      <c r="A9" s="75" t="s">
        <v>284</v>
      </c>
      <c r="B9" s="99" t="s">
        <v>285</v>
      </c>
      <c r="C9" s="75" t="s">
        <v>310</v>
      </c>
      <c r="D9" s="97">
        <f t="shared" ref="D9:D14" si="0">E9+F9+G9+H9+I9</f>
        <v>23</v>
      </c>
      <c r="E9" s="100">
        <v>8</v>
      </c>
      <c r="F9" s="70">
        <v>2</v>
      </c>
      <c r="G9" s="70">
        <v>2</v>
      </c>
      <c r="H9" s="70">
        <v>0</v>
      </c>
      <c r="I9" s="80">
        <v>11</v>
      </c>
      <c r="J9" s="97">
        <f t="shared" ref="J9:J13" si="1">K9+L9+M9+N9+O9</f>
        <v>114</v>
      </c>
      <c r="K9" s="101">
        <v>49</v>
      </c>
      <c r="L9" s="70">
        <v>3</v>
      </c>
      <c r="M9" s="70">
        <v>2</v>
      </c>
      <c r="N9" s="70">
        <v>36</v>
      </c>
      <c r="O9" s="80">
        <v>24</v>
      </c>
      <c r="P9" s="97">
        <f>Q9+R9+S9+T9+U9</f>
        <v>137</v>
      </c>
      <c r="Q9" s="77">
        <f>E9+K9</f>
        <v>57</v>
      </c>
      <c r="R9" s="77">
        <f>F9+L9</f>
        <v>5</v>
      </c>
      <c r="S9" s="77">
        <f>G9+M9</f>
        <v>4</v>
      </c>
      <c r="T9" s="77">
        <f>H9+N9</f>
        <v>36</v>
      </c>
      <c r="U9" s="79">
        <f>I9+O9</f>
        <v>35</v>
      </c>
      <c r="V9" s="97">
        <f t="shared" ref="V9:V14" si="2">W9+X9+Y9+Z9+AA9</f>
        <v>106</v>
      </c>
      <c r="W9" s="77">
        <f t="shared" ref="W9:AA14" si="3">AC9+AI9</f>
        <v>47</v>
      </c>
      <c r="X9" s="77">
        <f t="shared" si="3"/>
        <v>1</v>
      </c>
      <c r="Y9" s="77">
        <f t="shared" si="3"/>
        <v>4</v>
      </c>
      <c r="Z9" s="77">
        <f t="shared" si="3"/>
        <v>33</v>
      </c>
      <c r="AA9" s="79">
        <f t="shared" si="3"/>
        <v>21</v>
      </c>
      <c r="AB9" s="97">
        <f t="shared" ref="AB9:AB14" si="4">AC9+AD9+AE9+AF9+AG9</f>
        <v>63</v>
      </c>
      <c r="AC9" s="70">
        <v>6</v>
      </c>
      <c r="AD9" s="70">
        <v>1</v>
      </c>
      <c r="AE9" s="70">
        <v>4</v>
      </c>
      <c r="AF9" s="70">
        <v>32</v>
      </c>
      <c r="AG9" s="80">
        <v>20</v>
      </c>
      <c r="AH9" s="97">
        <f t="shared" ref="AH9:AH14" si="5">AI9+AJ9+AK9+AL9+AM9</f>
        <v>43</v>
      </c>
      <c r="AI9" s="70">
        <v>41</v>
      </c>
      <c r="AJ9" s="70">
        <v>0</v>
      </c>
      <c r="AK9" s="70">
        <v>0</v>
      </c>
      <c r="AL9" s="70">
        <v>1</v>
      </c>
      <c r="AM9" s="80">
        <v>1</v>
      </c>
      <c r="AN9" s="97">
        <f t="shared" ref="AN9:AN14" si="6">AO9+AP9+AQ9+AR9+AS9</f>
        <v>87</v>
      </c>
      <c r="AO9" s="70">
        <v>43</v>
      </c>
      <c r="AP9" s="70">
        <v>0</v>
      </c>
      <c r="AQ9" s="70">
        <v>3</v>
      </c>
      <c r="AR9" s="70">
        <v>33</v>
      </c>
      <c r="AS9" s="80">
        <v>8</v>
      </c>
      <c r="AT9" s="97">
        <f t="shared" ref="AT9:AT14" si="7">AU9+AV9+AW9+AX9+AY9</f>
        <v>31</v>
      </c>
      <c r="AU9" s="77">
        <f>Q9-W9</f>
        <v>10</v>
      </c>
      <c r="AV9" s="77">
        <f>R9-X9</f>
        <v>4</v>
      </c>
      <c r="AW9" s="77">
        <f>S9-Y9</f>
        <v>0</v>
      </c>
      <c r="AX9" s="77">
        <f>T9-Z9</f>
        <v>3</v>
      </c>
      <c r="AY9" s="79">
        <f>U9-AA9</f>
        <v>14</v>
      </c>
    </row>
    <row r="10" spans="1:51" x14ac:dyDescent="0.2">
      <c r="A10" s="75" t="s">
        <v>286</v>
      </c>
      <c r="B10" s="99" t="s">
        <v>287</v>
      </c>
      <c r="C10" s="75" t="s">
        <v>311</v>
      </c>
      <c r="D10" s="97">
        <f t="shared" si="0"/>
        <v>35</v>
      </c>
      <c r="E10" s="100">
        <v>14</v>
      </c>
      <c r="F10" s="70">
        <v>3</v>
      </c>
      <c r="G10" s="70">
        <v>3</v>
      </c>
      <c r="H10" s="70">
        <v>1</v>
      </c>
      <c r="I10" s="80">
        <v>14</v>
      </c>
      <c r="J10" s="97">
        <f t="shared" si="1"/>
        <v>122</v>
      </c>
      <c r="K10" s="101">
        <v>36</v>
      </c>
      <c r="L10" s="70">
        <v>2</v>
      </c>
      <c r="M10" s="70">
        <v>3</v>
      </c>
      <c r="N10" s="70">
        <v>45</v>
      </c>
      <c r="O10" s="80">
        <v>36</v>
      </c>
      <c r="P10" s="97">
        <f t="shared" ref="P10:P14" si="8">Q10+R10+S10+T10+U10</f>
        <v>157</v>
      </c>
      <c r="Q10" s="77">
        <f t="shared" ref="Q10:Q14" si="9">E10+K10</f>
        <v>50</v>
      </c>
      <c r="R10" s="77">
        <f t="shared" ref="R10:U14" si="10">F10+L10</f>
        <v>5</v>
      </c>
      <c r="S10" s="77">
        <f t="shared" si="10"/>
        <v>6</v>
      </c>
      <c r="T10" s="77">
        <f t="shared" si="10"/>
        <v>46</v>
      </c>
      <c r="U10" s="79">
        <f t="shared" si="10"/>
        <v>50</v>
      </c>
      <c r="V10" s="97">
        <f t="shared" si="2"/>
        <v>119</v>
      </c>
      <c r="W10" s="77">
        <f t="shared" si="3"/>
        <v>37</v>
      </c>
      <c r="X10" s="77">
        <f t="shared" si="3"/>
        <v>3</v>
      </c>
      <c r="Y10" s="77">
        <f t="shared" si="3"/>
        <v>5</v>
      </c>
      <c r="Z10" s="77">
        <f t="shared" si="3"/>
        <v>44</v>
      </c>
      <c r="AA10" s="79">
        <f t="shared" si="3"/>
        <v>30</v>
      </c>
      <c r="AB10" s="97">
        <f t="shared" si="4"/>
        <v>85</v>
      </c>
      <c r="AC10" s="70">
        <v>10</v>
      </c>
      <c r="AD10" s="70">
        <v>2</v>
      </c>
      <c r="AE10" s="70">
        <v>5</v>
      </c>
      <c r="AF10" s="70">
        <v>42</v>
      </c>
      <c r="AG10" s="80">
        <v>26</v>
      </c>
      <c r="AH10" s="97">
        <f t="shared" si="5"/>
        <v>34</v>
      </c>
      <c r="AI10" s="70">
        <v>27</v>
      </c>
      <c r="AJ10" s="70">
        <v>1</v>
      </c>
      <c r="AK10" s="70">
        <v>0</v>
      </c>
      <c r="AL10" s="70">
        <v>2</v>
      </c>
      <c r="AM10" s="80">
        <v>4</v>
      </c>
      <c r="AN10" s="97">
        <f t="shared" si="6"/>
        <v>106</v>
      </c>
      <c r="AO10" s="70">
        <v>32</v>
      </c>
      <c r="AP10" s="70">
        <v>0</v>
      </c>
      <c r="AQ10" s="70">
        <v>4</v>
      </c>
      <c r="AR10" s="70">
        <v>43</v>
      </c>
      <c r="AS10" s="80">
        <v>27</v>
      </c>
      <c r="AT10" s="97">
        <f t="shared" si="7"/>
        <v>38</v>
      </c>
      <c r="AU10" s="77">
        <f t="shared" ref="AU10:AY14" si="11">Q10-W10</f>
        <v>13</v>
      </c>
      <c r="AV10" s="77">
        <f t="shared" si="11"/>
        <v>2</v>
      </c>
      <c r="AW10" s="77">
        <f t="shared" si="11"/>
        <v>1</v>
      </c>
      <c r="AX10" s="77">
        <f t="shared" si="11"/>
        <v>2</v>
      </c>
      <c r="AY10" s="79">
        <f t="shared" si="11"/>
        <v>20</v>
      </c>
    </row>
    <row r="11" spans="1:51" x14ac:dyDescent="0.2">
      <c r="A11" s="75" t="s">
        <v>288</v>
      </c>
      <c r="B11" s="99" t="s">
        <v>289</v>
      </c>
      <c r="C11" s="75" t="s">
        <v>312</v>
      </c>
      <c r="D11" s="97">
        <f t="shared" si="0"/>
        <v>15</v>
      </c>
      <c r="E11" s="100">
        <v>9</v>
      </c>
      <c r="F11" s="70">
        <v>2</v>
      </c>
      <c r="G11" s="70">
        <v>1</v>
      </c>
      <c r="H11" s="70">
        <v>0</v>
      </c>
      <c r="I11" s="80">
        <v>3</v>
      </c>
      <c r="J11" s="97">
        <f t="shared" si="1"/>
        <v>84</v>
      </c>
      <c r="K11" s="101">
        <v>26</v>
      </c>
      <c r="L11" s="70">
        <v>0</v>
      </c>
      <c r="M11" s="70">
        <v>1</v>
      </c>
      <c r="N11" s="70">
        <v>43</v>
      </c>
      <c r="O11" s="80">
        <v>14</v>
      </c>
      <c r="P11" s="97">
        <f t="shared" si="8"/>
        <v>99</v>
      </c>
      <c r="Q11" s="77">
        <f t="shared" si="9"/>
        <v>35</v>
      </c>
      <c r="R11" s="77">
        <f t="shared" si="10"/>
        <v>2</v>
      </c>
      <c r="S11" s="77">
        <f t="shared" si="10"/>
        <v>2</v>
      </c>
      <c r="T11" s="77">
        <f t="shared" si="10"/>
        <v>43</v>
      </c>
      <c r="U11" s="79">
        <f t="shared" si="10"/>
        <v>17</v>
      </c>
      <c r="V11" s="97">
        <f>W11+X11+Y11+Z11+AA11</f>
        <v>96</v>
      </c>
      <c r="W11" s="77">
        <f t="shared" si="3"/>
        <v>32</v>
      </c>
      <c r="X11" s="77">
        <f t="shared" si="3"/>
        <v>2</v>
      </c>
      <c r="Y11" s="77">
        <f t="shared" si="3"/>
        <v>2</v>
      </c>
      <c r="Z11" s="77">
        <f t="shared" si="3"/>
        <v>43</v>
      </c>
      <c r="AA11" s="79">
        <f t="shared" si="3"/>
        <v>17</v>
      </c>
      <c r="AB11" s="97">
        <f>AC11+AD11+AE11+AF11+AG11</f>
        <v>64</v>
      </c>
      <c r="AC11" s="70">
        <v>4</v>
      </c>
      <c r="AD11" s="70">
        <v>2</v>
      </c>
      <c r="AE11" s="70">
        <v>2</v>
      </c>
      <c r="AF11" s="70">
        <v>43</v>
      </c>
      <c r="AG11" s="80">
        <v>13</v>
      </c>
      <c r="AH11" s="97">
        <f t="shared" si="5"/>
        <v>32</v>
      </c>
      <c r="AI11" s="70">
        <v>28</v>
      </c>
      <c r="AJ11" s="70">
        <v>0</v>
      </c>
      <c r="AK11" s="70">
        <v>0</v>
      </c>
      <c r="AL11" s="70">
        <v>0</v>
      </c>
      <c r="AM11" s="80">
        <v>4</v>
      </c>
      <c r="AN11" s="97">
        <f t="shared" si="6"/>
        <v>83</v>
      </c>
      <c r="AO11" s="70">
        <v>30</v>
      </c>
      <c r="AP11" s="70">
        <v>0</v>
      </c>
      <c r="AQ11" s="70">
        <v>2</v>
      </c>
      <c r="AR11" s="70">
        <v>43</v>
      </c>
      <c r="AS11" s="80">
        <v>8</v>
      </c>
      <c r="AT11" s="97">
        <f t="shared" si="7"/>
        <v>3</v>
      </c>
      <c r="AU11" s="77">
        <f t="shared" si="11"/>
        <v>3</v>
      </c>
      <c r="AV11" s="77">
        <f t="shared" si="11"/>
        <v>0</v>
      </c>
      <c r="AW11" s="77">
        <f t="shared" si="11"/>
        <v>0</v>
      </c>
      <c r="AX11" s="77">
        <f t="shared" si="11"/>
        <v>0</v>
      </c>
      <c r="AY11" s="79">
        <f t="shared" si="11"/>
        <v>0</v>
      </c>
    </row>
    <row r="12" spans="1:51" x14ac:dyDescent="0.2">
      <c r="A12" s="75" t="s">
        <v>290</v>
      </c>
      <c r="B12" s="99" t="s">
        <v>291</v>
      </c>
      <c r="C12" s="75" t="s">
        <v>313</v>
      </c>
      <c r="D12" s="97">
        <f t="shared" si="0"/>
        <v>8</v>
      </c>
      <c r="E12" s="100">
        <v>7</v>
      </c>
      <c r="F12" s="70">
        <v>0</v>
      </c>
      <c r="G12" s="70">
        <v>1</v>
      </c>
      <c r="H12" s="70">
        <v>0</v>
      </c>
      <c r="I12" s="80">
        <v>0</v>
      </c>
      <c r="J12" s="97">
        <f t="shared" si="1"/>
        <v>0</v>
      </c>
      <c r="K12" s="101">
        <v>0</v>
      </c>
      <c r="L12" s="70">
        <v>0</v>
      </c>
      <c r="M12" s="70">
        <v>0</v>
      </c>
      <c r="N12" s="70">
        <v>0</v>
      </c>
      <c r="O12" s="80">
        <v>0</v>
      </c>
      <c r="P12" s="97">
        <f t="shared" si="8"/>
        <v>8</v>
      </c>
      <c r="Q12" s="77">
        <f t="shared" si="9"/>
        <v>7</v>
      </c>
      <c r="R12" s="77">
        <f t="shared" si="10"/>
        <v>0</v>
      </c>
      <c r="S12" s="77">
        <f t="shared" si="10"/>
        <v>1</v>
      </c>
      <c r="T12" s="77">
        <f t="shared" si="10"/>
        <v>0</v>
      </c>
      <c r="U12" s="79">
        <f t="shared" si="10"/>
        <v>0</v>
      </c>
      <c r="V12" s="97">
        <f t="shared" si="2"/>
        <v>5</v>
      </c>
      <c r="W12" s="77">
        <f t="shared" si="3"/>
        <v>4</v>
      </c>
      <c r="X12" s="77">
        <f t="shared" si="3"/>
        <v>0</v>
      </c>
      <c r="Y12" s="77">
        <f t="shared" si="3"/>
        <v>1</v>
      </c>
      <c r="Z12" s="77">
        <f t="shared" si="3"/>
        <v>0</v>
      </c>
      <c r="AA12" s="79">
        <f t="shared" si="3"/>
        <v>0</v>
      </c>
      <c r="AB12" s="97">
        <f t="shared" si="4"/>
        <v>4</v>
      </c>
      <c r="AC12" s="70">
        <v>3</v>
      </c>
      <c r="AD12" s="70">
        <v>0</v>
      </c>
      <c r="AE12" s="70">
        <v>1</v>
      </c>
      <c r="AF12" s="70">
        <v>0</v>
      </c>
      <c r="AG12" s="80">
        <v>0</v>
      </c>
      <c r="AH12" s="97">
        <f t="shared" si="5"/>
        <v>1</v>
      </c>
      <c r="AI12" s="70">
        <v>1</v>
      </c>
      <c r="AJ12" s="70">
        <v>0</v>
      </c>
      <c r="AK12" s="70">
        <v>0</v>
      </c>
      <c r="AL12" s="70">
        <v>0</v>
      </c>
      <c r="AM12" s="80">
        <v>0</v>
      </c>
      <c r="AN12" s="97">
        <f t="shared" si="6"/>
        <v>0</v>
      </c>
      <c r="AO12" s="70">
        <v>0</v>
      </c>
      <c r="AP12" s="70">
        <v>0</v>
      </c>
      <c r="AQ12" s="70">
        <v>0</v>
      </c>
      <c r="AR12" s="70">
        <v>0</v>
      </c>
      <c r="AS12" s="80">
        <v>0</v>
      </c>
      <c r="AT12" s="97">
        <f t="shared" si="7"/>
        <v>3</v>
      </c>
      <c r="AU12" s="77">
        <f t="shared" si="11"/>
        <v>3</v>
      </c>
      <c r="AV12" s="77">
        <f t="shared" si="11"/>
        <v>0</v>
      </c>
      <c r="AW12" s="77">
        <f t="shared" si="11"/>
        <v>0</v>
      </c>
      <c r="AX12" s="77">
        <f t="shared" si="11"/>
        <v>0</v>
      </c>
      <c r="AY12" s="79">
        <f t="shared" si="11"/>
        <v>0</v>
      </c>
    </row>
    <row r="13" spans="1:51" x14ac:dyDescent="0.2">
      <c r="A13" s="75"/>
      <c r="B13" s="99"/>
      <c r="C13" s="75"/>
      <c r="D13" s="97">
        <f t="shared" si="0"/>
        <v>0</v>
      </c>
      <c r="E13" s="100"/>
      <c r="F13" s="70"/>
      <c r="G13" s="70"/>
      <c r="H13" s="70"/>
      <c r="I13" s="80"/>
      <c r="J13" s="97">
        <f t="shared" si="1"/>
        <v>0</v>
      </c>
      <c r="K13" s="101"/>
      <c r="L13" s="70"/>
      <c r="M13" s="70"/>
      <c r="N13" s="70"/>
      <c r="O13" s="80"/>
      <c r="P13" s="97">
        <f t="shared" si="8"/>
        <v>0</v>
      </c>
      <c r="Q13" s="77">
        <f t="shared" si="9"/>
        <v>0</v>
      </c>
      <c r="R13" s="77">
        <f t="shared" si="10"/>
        <v>0</v>
      </c>
      <c r="S13" s="77">
        <f t="shared" si="10"/>
        <v>0</v>
      </c>
      <c r="T13" s="77">
        <f t="shared" si="10"/>
        <v>0</v>
      </c>
      <c r="U13" s="79">
        <f t="shared" si="10"/>
        <v>0</v>
      </c>
      <c r="V13" s="97">
        <f t="shared" si="2"/>
        <v>0</v>
      </c>
      <c r="W13" s="77">
        <f t="shared" si="3"/>
        <v>0</v>
      </c>
      <c r="X13" s="77">
        <f t="shared" si="3"/>
        <v>0</v>
      </c>
      <c r="Y13" s="77">
        <f t="shared" si="3"/>
        <v>0</v>
      </c>
      <c r="Z13" s="77">
        <f t="shared" si="3"/>
        <v>0</v>
      </c>
      <c r="AA13" s="79">
        <f t="shared" si="3"/>
        <v>0</v>
      </c>
      <c r="AB13" s="97">
        <f t="shared" si="4"/>
        <v>0</v>
      </c>
      <c r="AC13" s="70"/>
      <c r="AD13" s="70"/>
      <c r="AE13" s="70"/>
      <c r="AF13" s="70"/>
      <c r="AG13" s="80"/>
      <c r="AH13" s="97">
        <f t="shared" si="5"/>
        <v>0</v>
      </c>
      <c r="AI13" s="70"/>
      <c r="AJ13" s="70"/>
      <c r="AK13" s="70"/>
      <c r="AL13" s="70"/>
      <c r="AM13" s="80"/>
      <c r="AN13" s="97">
        <f t="shared" si="6"/>
        <v>0</v>
      </c>
      <c r="AO13" s="70"/>
      <c r="AP13" s="70"/>
      <c r="AQ13" s="70"/>
      <c r="AR13" s="70"/>
      <c r="AS13" s="80"/>
      <c r="AT13" s="97">
        <f t="shared" si="7"/>
        <v>0</v>
      </c>
      <c r="AU13" s="77">
        <f t="shared" si="11"/>
        <v>0</v>
      </c>
      <c r="AV13" s="77">
        <f t="shared" si="11"/>
        <v>0</v>
      </c>
      <c r="AW13" s="77">
        <f t="shared" si="11"/>
        <v>0</v>
      </c>
      <c r="AX13" s="77">
        <f t="shared" si="11"/>
        <v>0</v>
      </c>
      <c r="AY13" s="79">
        <f t="shared" si="11"/>
        <v>0</v>
      </c>
    </row>
    <row r="14" spans="1:51" x14ac:dyDescent="0.2">
      <c r="A14" s="75"/>
      <c r="B14" s="99"/>
      <c r="C14" s="75"/>
      <c r="D14" s="97">
        <f t="shared" si="0"/>
        <v>0</v>
      </c>
      <c r="E14" s="100"/>
      <c r="F14" s="70"/>
      <c r="G14" s="70"/>
      <c r="H14" s="70"/>
      <c r="I14" s="80"/>
      <c r="J14" s="97">
        <f>K14+L14+M14+N14+O14</f>
        <v>0</v>
      </c>
      <c r="K14" s="101"/>
      <c r="L14" s="70"/>
      <c r="M14" s="70"/>
      <c r="N14" s="70"/>
      <c r="O14" s="80"/>
      <c r="P14" s="97">
        <f t="shared" si="8"/>
        <v>0</v>
      </c>
      <c r="Q14" s="77">
        <f t="shared" si="9"/>
        <v>0</v>
      </c>
      <c r="R14" s="77">
        <f t="shared" si="10"/>
        <v>0</v>
      </c>
      <c r="S14" s="77">
        <f t="shared" si="10"/>
        <v>0</v>
      </c>
      <c r="T14" s="77">
        <f t="shared" si="10"/>
        <v>0</v>
      </c>
      <c r="U14" s="79">
        <f t="shared" si="10"/>
        <v>0</v>
      </c>
      <c r="V14" s="97">
        <f t="shared" si="2"/>
        <v>0</v>
      </c>
      <c r="W14" s="77">
        <f t="shared" si="3"/>
        <v>0</v>
      </c>
      <c r="X14" s="77">
        <f t="shared" si="3"/>
        <v>0</v>
      </c>
      <c r="Y14" s="77">
        <f t="shared" si="3"/>
        <v>0</v>
      </c>
      <c r="Z14" s="77">
        <f t="shared" si="3"/>
        <v>0</v>
      </c>
      <c r="AA14" s="79">
        <f t="shared" si="3"/>
        <v>0</v>
      </c>
      <c r="AB14" s="97">
        <f t="shared" si="4"/>
        <v>0</v>
      </c>
      <c r="AC14" s="70"/>
      <c r="AD14" s="70"/>
      <c r="AE14" s="70"/>
      <c r="AF14" s="70"/>
      <c r="AG14" s="80"/>
      <c r="AH14" s="97">
        <f t="shared" si="5"/>
        <v>0</v>
      </c>
      <c r="AI14" s="70"/>
      <c r="AJ14" s="70"/>
      <c r="AK14" s="70"/>
      <c r="AL14" s="70"/>
      <c r="AM14" s="80"/>
      <c r="AN14" s="97">
        <f t="shared" si="6"/>
        <v>0</v>
      </c>
      <c r="AO14" s="70"/>
      <c r="AP14" s="70"/>
      <c r="AQ14" s="70"/>
      <c r="AR14" s="70"/>
      <c r="AS14" s="80"/>
      <c r="AT14" s="97">
        <f t="shared" si="7"/>
        <v>0</v>
      </c>
      <c r="AU14" s="77">
        <f t="shared" si="11"/>
        <v>0</v>
      </c>
      <c r="AV14" s="77">
        <f t="shared" si="11"/>
        <v>0</v>
      </c>
      <c r="AW14" s="77">
        <f t="shared" si="11"/>
        <v>0</v>
      </c>
      <c r="AX14" s="77">
        <f t="shared" si="11"/>
        <v>0</v>
      </c>
      <c r="AY14" s="79">
        <f t="shared" si="11"/>
        <v>0</v>
      </c>
    </row>
    <row r="16" spans="1:51" ht="12.75" customHeight="1" x14ac:dyDescent="0.2">
      <c r="AN16" s="390" t="s">
        <v>59</v>
      </c>
      <c r="AO16" s="390"/>
      <c r="AP16" s="390"/>
      <c r="AQ16" s="390"/>
      <c r="AR16" s="390"/>
      <c r="AS16" s="390"/>
      <c r="AT16" s="390"/>
      <c r="AU16" s="390"/>
      <c r="AV16" s="390"/>
    </row>
    <row r="17" spans="28:41" x14ac:dyDescent="0.2">
      <c r="AM17" t="s">
        <v>283</v>
      </c>
    </row>
    <row r="19" spans="28:41" ht="16.5" x14ac:dyDescent="0.25">
      <c r="AB19" s="81" t="s">
        <v>321</v>
      </c>
      <c r="AG19" s="82" t="s">
        <v>322</v>
      </c>
      <c r="AH19" s="84"/>
      <c r="AI19" s="84"/>
      <c r="AJ19" s="84"/>
      <c r="AK19" s="84"/>
      <c r="AL19" s="85" t="s">
        <v>99</v>
      </c>
      <c r="AM19" s="86"/>
      <c r="AN19" s="87"/>
      <c r="AO19" s="87"/>
    </row>
    <row r="20" spans="28:41" ht="16.5" x14ac:dyDescent="0.25">
      <c r="AB20" s="88"/>
      <c r="AG20" s="82"/>
      <c r="AH20" s="84"/>
      <c r="AI20" s="84"/>
      <c r="AJ20" s="84"/>
      <c r="AK20" s="84"/>
      <c r="AL20" s="89"/>
      <c r="AM20" s="89"/>
      <c r="AN20" s="87"/>
      <c r="AO20" s="87"/>
    </row>
    <row r="21" spans="28:41" x14ac:dyDescent="0.2">
      <c r="AB21" s="68"/>
      <c r="AG21" s="7" t="s">
        <v>323</v>
      </c>
      <c r="AH21" s="68"/>
      <c r="AI21" s="68"/>
      <c r="AJ21" s="68"/>
      <c r="AK21" s="68"/>
      <c r="AL21" s="7" t="s">
        <v>81</v>
      </c>
      <c r="AM21" s="68"/>
      <c r="AN21" s="68"/>
      <c r="AO21" s="68"/>
    </row>
  </sheetData>
  <mergeCells count="31"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S1:T2"/>
    <mergeCell ref="P6:P7"/>
    <mergeCell ref="Q6:U6"/>
    <mergeCell ref="P4:U5"/>
    <mergeCell ref="J6:J7"/>
    <mergeCell ref="K6:O6"/>
    <mergeCell ref="AN16:AV16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phoneticPr fontId="0" type="noConversion"/>
  <conditionalFormatting sqref="U34">
    <cfRule type="cellIs" priority="1" operator="notEqual">
      <formula>$AT$8</formula>
    </cfRule>
  </conditionalFormatting>
  <pageMargins left="0.11811023622047245" right="0.19685039370078741" top="0.15748031496062992" bottom="0.19685039370078741" header="0.31496062992125984" footer="5.236220472440945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3"/>
  <sheetViews>
    <sheetView zoomScale="60" zoomScaleNormal="60" workbookViewId="0">
      <selection activeCell="AA21" sqref="AA21:AA22"/>
    </sheetView>
  </sheetViews>
  <sheetFormatPr defaultRowHeight="12.75" x14ac:dyDescent="0.2"/>
  <cols>
    <col min="1" max="1" width="5.5703125" bestFit="1" customWidth="1"/>
    <col min="2" max="2" width="27.14062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74" t="s">
        <v>83</v>
      </c>
      <c r="C1" s="72"/>
      <c r="X1" s="72"/>
      <c r="AS1" s="72"/>
      <c r="AZ1" s="72"/>
    </row>
    <row r="2" spans="1:60" s="65" customFormat="1" ht="30" customHeight="1" x14ac:dyDescent="0.2">
      <c r="B2" s="141"/>
      <c r="C2" s="407" t="s">
        <v>301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141"/>
      <c r="Y2" s="141"/>
      <c r="Z2" s="141"/>
      <c r="AA2" s="141"/>
      <c r="AB2" s="444" t="s">
        <v>140</v>
      </c>
      <c r="AC2" s="444"/>
      <c r="AD2" s="444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</row>
    <row r="3" spans="1:60" ht="13.5" thickBot="1" x14ac:dyDescent="0.25">
      <c r="B3" s="142"/>
      <c r="C3" s="143"/>
      <c r="D3" s="143"/>
      <c r="E3" s="143"/>
      <c r="F3" s="143"/>
      <c r="G3" s="143"/>
      <c r="H3" s="143"/>
      <c r="I3" s="72" t="s">
        <v>180</v>
      </c>
      <c r="J3" s="72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</row>
    <row r="4" spans="1:60" ht="20.25" customHeight="1" thickBot="1" x14ac:dyDescent="0.25">
      <c r="A4" s="430" t="s">
        <v>120</v>
      </c>
      <c r="B4" s="432" t="s">
        <v>181</v>
      </c>
      <c r="C4" s="435" t="s">
        <v>145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7"/>
      <c r="X4" s="435" t="s">
        <v>145</v>
      </c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7"/>
      <c r="AS4" s="441" t="s">
        <v>171</v>
      </c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3"/>
    </row>
    <row r="5" spans="1:60" ht="33" customHeight="1" x14ac:dyDescent="0.2">
      <c r="A5" s="431"/>
      <c r="B5" s="433"/>
      <c r="C5" s="376" t="s">
        <v>85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8"/>
      <c r="X5" s="376" t="s">
        <v>86</v>
      </c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8"/>
      <c r="AS5" s="421" t="s">
        <v>85</v>
      </c>
      <c r="AT5" s="422"/>
      <c r="AU5" s="422"/>
      <c r="AV5" s="422"/>
      <c r="AW5" s="422"/>
      <c r="AX5" s="422"/>
      <c r="AY5" s="423"/>
      <c r="AZ5" s="424" t="s">
        <v>86</v>
      </c>
      <c r="BA5" s="425"/>
      <c r="BB5" s="425"/>
      <c r="BC5" s="425"/>
      <c r="BD5" s="425"/>
      <c r="BE5" s="425"/>
      <c r="BF5" s="426"/>
    </row>
    <row r="6" spans="1:60" x14ac:dyDescent="0.2">
      <c r="A6" s="431"/>
      <c r="B6" s="433"/>
      <c r="C6" s="438" t="s">
        <v>87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40"/>
      <c r="X6" s="438" t="s">
        <v>87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40"/>
      <c r="AS6" s="438" t="s">
        <v>87</v>
      </c>
      <c r="AT6" s="439"/>
      <c r="AU6" s="439"/>
      <c r="AV6" s="439"/>
      <c r="AW6" s="439"/>
      <c r="AX6" s="439"/>
      <c r="AY6" s="440"/>
      <c r="AZ6" s="427" t="s">
        <v>87</v>
      </c>
      <c r="BA6" s="428"/>
      <c r="BB6" s="428"/>
      <c r="BC6" s="428"/>
      <c r="BD6" s="428"/>
      <c r="BE6" s="428"/>
      <c r="BF6" s="429"/>
    </row>
    <row r="7" spans="1:60" s="148" customFormat="1" ht="24" customHeight="1" x14ac:dyDescent="0.2">
      <c r="A7" s="431"/>
      <c r="B7" s="434"/>
      <c r="C7" s="144" t="s">
        <v>80</v>
      </c>
      <c r="D7" s="145">
        <v>1</v>
      </c>
      <c r="E7" s="145" t="s">
        <v>52</v>
      </c>
      <c r="F7" s="145" t="s">
        <v>121</v>
      </c>
      <c r="G7" s="145" t="s">
        <v>122</v>
      </c>
      <c r="H7" s="145" t="s">
        <v>88</v>
      </c>
      <c r="I7" s="145" t="s">
        <v>89</v>
      </c>
      <c r="J7" s="145" t="s">
        <v>90</v>
      </c>
      <c r="K7" s="145" t="s">
        <v>182</v>
      </c>
      <c r="L7" s="145" t="s">
        <v>183</v>
      </c>
      <c r="M7" s="145" t="s">
        <v>184</v>
      </c>
      <c r="N7" s="145" t="s">
        <v>185</v>
      </c>
      <c r="O7" s="145" t="s">
        <v>186</v>
      </c>
      <c r="P7" s="145" t="s">
        <v>187</v>
      </c>
      <c r="Q7" s="145" t="s">
        <v>91</v>
      </c>
      <c r="R7" s="145" t="s">
        <v>92</v>
      </c>
      <c r="S7" s="145" t="s">
        <v>93</v>
      </c>
      <c r="T7" s="145" t="s">
        <v>53</v>
      </c>
      <c r="U7" s="145" t="s">
        <v>54</v>
      </c>
      <c r="V7" s="145" t="s">
        <v>55</v>
      </c>
      <c r="W7" s="146" t="s">
        <v>56</v>
      </c>
      <c r="X7" s="144" t="s">
        <v>80</v>
      </c>
      <c r="Y7" s="145">
        <v>1</v>
      </c>
      <c r="Z7" s="145" t="s">
        <v>52</v>
      </c>
      <c r="AA7" s="145" t="s">
        <v>121</v>
      </c>
      <c r="AB7" s="145" t="s">
        <v>122</v>
      </c>
      <c r="AC7" s="145" t="s">
        <v>88</v>
      </c>
      <c r="AD7" s="145" t="s">
        <v>89</v>
      </c>
      <c r="AE7" s="145" t="s">
        <v>90</v>
      </c>
      <c r="AF7" s="145" t="s">
        <v>182</v>
      </c>
      <c r="AG7" s="145" t="s">
        <v>183</v>
      </c>
      <c r="AH7" s="145" t="s">
        <v>184</v>
      </c>
      <c r="AI7" s="145" t="s">
        <v>185</v>
      </c>
      <c r="AJ7" s="145" t="s">
        <v>186</v>
      </c>
      <c r="AK7" s="145" t="s">
        <v>187</v>
      </c>
      <c r="AL7" s="145" t="s">
        <v>91</v>
      </c>
      <c r="AM7" s="145" t="s">
        <v>92</v>
      </c>
      <c r="AN7" s="145" t="s">
        <v>93</v>
      </c>
      <c r="AO7" s="145" t="s">
        <v>53</v>
      </c>
      <c r="AP7" s="145" t="s">
        <v>54</v>
      </c>
      <c r="AQ7" s="145" t="s">
        <v>55</v>
      </c>
      <c r="AR7" s="146" t="s">
        <v>56</v>
      </c>
      <c r="AS7" s="144" t="s">
        <v>80</v>
      </c>
      <c r="AT7" s="145">
        <v>1</v>
      </c>
      <c r="AU7" s="145" t="s">
        <v>52</v>
      </c>
      <c r="AV7" s="145" t="s">
        <v>121</v>
      </c>
      <c r="AW7" s="145" t="s">
        <v>88</v>
      </c>
      <c r="AX7" s="145" t="s">
        <v>89</v>
      </c>
      <c r="AY7" s="146">
        <v>4</v>
      </c>
      <c r="AZ7" s="147" t="s">
        <v>80</v>
      </c>
      <c r="BA7" s="145">
        <v>1</v>
      </c>
      <c r="BB7" s="145" t="s">
        <v>52</v>
      </c>
      <c r="BC7" s="145" t="s">
        <v>121</v>
      </c>
      <c r="BD7" s="145" t="s">
        <v>88</v>
      </c>
      <c r="BE7" s="145" t="s">
        <v>89</v>
      </c>
      <c r="BF7" s="146">
        <v>4</v>
      </c>
    </row>
    <row r="8" spans="1:60" x14ac:dyDescent="0.2">
      <c r="A8" s="149"/>
      <c r="B8" s="150" t="s">
        <v>123</v>
      </c>
      <c r="C8" s="97">
        <f t="shared" ref="C8:C14" si="0">D8+E8+F8+G8+H8+I8+J8+K8+L8+M8+N8+O8+P8+Q8+R8+S8+T8+U8+V8+W8</f>
        <v>14</v>
      </c>
      <c r="D8" s="77">
        <f t="shared" ref="D8:W8" si="1">SUM(D9:D14)</f>
        <v>9</v>
      </c>
      <c r="E8" s="77">
        <f t="shared" si="1"/>
        <v>0</v>
      </c>
      <c r="F8" s="77">
        <f t="shared" si="1"/>
        <v>0</v>
      </c>
      <c r="G8" s="77">
        <f t="shared" si="1"/>
        <v>0</v>
      </c>
      <c r="H8" s="77">
        <f t="shared" si="1"/>
        <v>4</v>
      </c>
      <c r="I8" s="77">
        <f t="shared" si="1"/>
        <v>1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>
        <f t="shared" si="1"/>
        <v>0</v>
      </c>
      <c r="W8" s="79">
        <f t="shared" si="1"/>
        <v>0</v>
      </c>
      <c r="X8" s="97">
        <f t="shared" ref="X8:X14" si="2">Y8+Z8+AA8+AB8+AC8+AD8+AE8+AF8+AG8+AH8+AI8+AJ8+AK8+AL8+AM8+AN8+AO8+AP8+AQ8+AR8</f>
        <v>0</v>
      </c>
      <c r="Y8" s="77">
        <f t="shared" ref="Y8:AR8" si="3">SUM(Y9:Y14)</f>
        <v>0</v>
      </c>
      <c r="Z8" s="77">
        <f t="shared" si="3"/>
        <v>0</v>
      </c>
      <c r="AA8" s="77">
        <f t="shared" si="3"/>
        <v>0</v>
      </c>
      <c r="AB8" s="77">
        <f t="shared" si="3"/>
        <v>0</v>
      </c>
      <c r="AC8" s="77">
        <f t="shared" si="3"/>
        <v>0</v>
      </c>
      <c r="AD8" s="77">
        <f t="shared" si="3"/>
        <v>0</v>
      </c>
      <c r="AE8" s="77">
        <f t="shared" si="3"/>
        <v>0</v>
      </c>
      <c r="AF8" s="77">
        <f t="shared" si="3"/>
        <v>0</v>
      </c>
      <c r="AG8" s="77">
        <f t="shared" si="3"/>
        <v>0</v>
      </c>
      <c r="AH8" s="77">
        <f t="shared" si="3"/>
        <v>0</v>
      </c>
      <c r="AI8" s="77">
        <f t="shared" si="3"/>
        <v>0</v>
      </c>
      <c r="AJ8" s="77">
        <f t="shared" si="3"/>
        <v>0</v>
      </c>
      <c r="AK8" s="77">
        <f t="shared" si="3"/>
        <v>0</v>
      </c>
      <c r="AL8" s="77">
        <f t="shared" si="3"/>
        <v>0</v>
      </c>
      <c r="AM8" s="77">
        <f t="shared" si="3"/>
        <v>0</v>
      </c>
      <c r="AN8" s="77">
        <f t="shared" si="3"/>
        <v>0</v>
      </c>
      <c r="AO8" s="77">
        <f t="shared" si="3"/>
        <v>0</v>
      </c>
      <c r="AP8" s="77">
        <f t="shared" si="3"/>
        <v>0</v>
      </c>
      <c r="AQ8" s="77">
        <f t="shared" si="3"/>
        <v>0</v>
      </c>
      <c r="AR8" s="77">
        <f t="shared" si="3"/>
        <v>0</v>
      </c>
      <c r="AS8" s="97">
        <f>AT8+AU8+AV8+AW8+AX8+AY8</f>
        <v>14</v>
      </c>
      <c r="AT8" s="77">
        <f t="shared" ref="AT8:AY8" si="4">SUM(AT9:AT14)</f>
        <v>9</v>
      </c>
      <c r="AU8" s="77">
        <f t="shared" si="4"/>
        <v>3</v>
      </c>
      <c r="AV8" s="77">
        <f t="shared" si="4"/>
        <v>0</v>
      </c>
      <c r="AW8" s="77">
        <f t="shared" si="4"/>
        <v>2</v>
      </c>
      <c r="AX8" s="77">
        <f t="shared" si="4"/>
        <v>0</v>
      </c>
      <c r="AY8" s="79">
        <f t="shared" si="4"/>
        <v>0</v>
      </c>
      <c r="AZ8" s="76">
        <f>BA8+BB8+BC8+BD8+BE8+BF8</f>
        <v>0</v>
      </c>
      <c r="BA8" s="77">
        <f t="shared" ref="BA8:BF8" si="5">SUM(BA9:BA14)</f>
        <v>0</v>
      </c>
      <c r="BB8" s="77">
        <f t="shared" si="5"/>
        <v>0</v>
      </c>
      <c r="BC8" s="77">
        <f t="shared" si="5"/>
        <v>0</v>
      </c>
      <c r="BD8" s="77">
        <f t="shared" si="5"/>
        <v>0</v>
      </c>
      <c r="BE8" s="77">
        <f t="shared" si="5"/>
        <v>0</v>
      </c>
      <c r="BF8" s="79">
        <f t="shared" si="5"/>
        <v>0</v>
      </c>
    </row>
    <row r="9" spans="1:60" x14ac:dyDescent="0.2">
      <c r="A9" s="102" t="s">
        <v>284</v>
      </c>
      <c r="B9" s="75" t="s">
        <v>302</v>
      </c>
      <c r="C9" s="97">
        <f t="shared" si="0"/>
        <v>4</v>
      </c>
      <c r="D9" s="70">
        <v>3</v>
      </c>
      <c r="E9" s="70">
        <v>0</v>
      </c>
      <c r="F9" s="70">
        <v>0</v>
      </c>
      <c r="G9" s="70">
        <v>0</v>
      </c>
      <c r="H9" s="70">
        <v>1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97">
        <f t="shared" si="2"/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97">
        <f t="shared" ref="AS9:AS14" si="6">AT9+AU9+AV9+AW9+AX9+AY9</f>
        <v>4</v>
      </c>
      <c r="AT9" s="70">
        <v>3</v>
      </c>
      <c r="AU9" s="70">
        <v>1</v>
      </c>
      <c r="AV9" s="70">
        <v>0</v>
      </c>
      <c r="AW9" s="70">
        <v>0</v>
      </c>
      <c r="AX9" s="70">
        <v>0</v>
      </c>
      <c r="AY9" s="80">
        <v>0</v>
      </c>
      <c r="AZ9" s="76">
        <f t="shared" ref="AZ9:AZ14" si="7">BA9+BB9+BC9+BD9+BE9+BF9</f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80">
        <v>0</v>
      </c>
    </row>
    <row r="10" spans="1:60" x14ac:dyDescent="0.2">
      <c r="A10" s="75" t="s">
        <v>286</v>
      </c>
      <c r="B10" s="75" t="s">
        <v>303</v>
      </c>
      <c r="C10" s="97">
        <f t="shared" si="0"/>
        <v>7</v>
      </c>
      <c r="D10" s="70">
        <v>3</v>
      </c>
      <c r="E10" s="70">
        <v>0</v>
      </c>
      <c r="F10" s="70">
        <v>0</v>
      </c>
      <c r="G10" s="70">
        <v>0</v>
      </c>
      <c r="H10" s="70">
        <v>3</v>
      </c>
      <c r="I10" s="70">
        <v>1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80">
        <v>0</v>
      </c>
      <c r="X10" s="97">
        <f t="shared" si="2"/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80">
        <v>0</v>
      </c>
      <c r="AS10" s="97">
        <f t="shared" si="6"/>
        <v>7</v>
      </c>
      <c r="AT10" s="70">
        <v>3</v>
      </c>
      <c r="AU10" s="70">
        <v>2</v>
      </c>
      <c r="AV10" s="70">
        <v>0</v>
      </c>
      <c r="AW10" s="70">
        <v>2</v>
      </c>
      <c r="AX10" s="70">
        <v>0</v>
      </c>
      <c r="AY10" s="80">
        <v>0</v>
      </c>
      <c r="AZ10" s="76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80">
        <v>0</v>
      </c>
    </row>
    <row r="11" spans="1:60" x14ac:dyDescent="0.2">
      <c r="A11" s="75" t="s">
        <v>288</v>
      </c>
      <c r="B11" s="75" t="s">
        <v>304</v>
      </c>
      <c r="C11" s="97">
        <f t="shared" si="0"/>
        <v>2</v>
      </c>
      <c r="D11" s="70">
        <v>2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80">
        <v>0</v>
      </c>
      <c r="X11" s="97">
        <f t="shared" si="2"/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80">
        <v>0</v>
      </c>
      <c r="AS11" s="97">
        <f t="shared" si="6"/>
        <v>2</v>
      </c>
      <c r="AT11" s="70">
        <v>2</v>
      </c>
      <c r="AU11" s="70">
        <v>0</v>
      </c>
      <c r="AV11" s="70">
        <v>0</v>
      </c>
      <c r="AW11" s="70">
        <v>0</v>
      </c>
      <c r="AX11" s="70">
        <v>0</v>
      </c>
      <c r="AY11" s="80">
        <v>0</v>
      </c>
      <c r="AZ11" s="76">
        <f t="shared" si="7"/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80">
        <v>0</v>
      </c>
    </row>
    <row r="12" spans="1:60" x14ac:dyDescent="0.2">
      <c r="A12" s="75" t="s">
        <v>290</v>
      </c>
      <c r="B12" s="75" t="s">
        <v>305</v>
      </c>
      <c r="C12" s="97">
        <f t="shared" si="0"/>
        <v>1</v>
      </c>
      <c r="D12" s="70">
        <v>1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80">
        <v>0</v>
      </c>
      <c r="X12" s="97">
        <f t="shared" si="2"/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80">
        <v>0</v>
      </c>
      <c r="AS12" s="97">
        <f t="shared" si="6"/>
        <v>1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80">
        <v>0</v>
      </c>
      <c r="AZ12" s="76">
        <f t="shared" si="7"/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80">
        <v>0</v>
      </c>
    </row>
    <row r="13" spans="1:60" x14ac:dyDescent="0.2">
      <c r="A13" s="75"/>
      <c r="B13" s="75"/>
      <c r="C13" s="97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0"/>
      <c r="X13" s="97">
        <f t="shared" si="2"/>
        <v>0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80"/>
      <c r="AS13" s="97">
        <f t="shared" si="6"/>
        <v>0</v>
      </c>
      <c r="AT13" s="70"/>
      <c r="AU13" s="70"/>
      <c r="AV13" s="70"/>
      <c r="AW13" s="70"/>
      <c r="AX13" s="70"/>
      <c r="AY13" s="80"/>
      <c r="AZ13" s="76">
        <f t="shared" si="7"/>
        <v>0</v>
      </c>
      <c r="BA13" s="70"/>
      <c r="BB13" s="70"/>
      <c r="BC13" s="70"/>
      <c r="BD13" s="70"/>
      <c r="BE13" s="70"/>
      <c r="BF13" s="80"/>
    </row>
    <row r="14" spans="1:60" x14ac:dyDescent="0.2">
      <c r="A14" s="75"/>
      <c r="B14" s="75"/>
      <c r="C14" s="97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0"/>
      <c r="X14" s="97">
        <f t="shared" si="2"/>
        <v>0</v>
      </c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80"/>
      <c r="AS14" s="97">
        <f t="shared" si="6"/>
        <v>0</v>
      </c>
      <c r="AT14" s="70"/>
      <c r="AU14" s="70"/>
      <c r="AV14" s="70"/>
      <c r="AW14" s="70"/>
      <c r="AX14" s="70"/>
      <c r="AY14" s="80"/>
      <c r="AZ14" s="76">
        <f t="shared" si="7"/>
        <v>0</v>
      </c>
      <c r="BA14" s="70"/>
      <c r="BB14" s="70"/>
      <c r="BC14" s="70"/>
      <c r="BD14" s="70"/>
      <c r="BE14" s="70"/>
      <c r="BF14" s="80"/>
    </row>
    <row r="15" spans="1:60" s="153" customFormat="1" x14ac:dyDescent="0.2">
      <c r="A15" s="151"/>
      <c r="B15" s="151"/>
      <c r="C15" s="15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2"/>
      <c r="AT15" s="151"/>
      <c r="AU15" s="151"/>
      <c r="AV15" s="151"/>
      <c r="AW15" s="151"/>
      <c r="AX15" s="151"/>
      <c r="AY15" s="151"/>
      <c r="AZ15" s="152"/>
      <c r="BA15" s="151"/>
      <c r="BB15" s="151"/>
      <c r="BC15" s="151"/>
      <c r="BD15" s="151"/>
      <c r="BE15" s="151"/>
      <c r="BF15" s="151"/>
    </row>
    <row r="16" spans="1:60" s="153" customFormat="1" ht="12.75" customHeight="1" x14ac:dyDescent="0.2">
      <c r="A16" s="151"/>
      <c r="AY16" s="390" t="s">
        <v>59</v>
      </c>
      <c r="AZ16" s="390"/>
      <c r="BA16" s="390"/>
      <c r="BB16" s="390"/>
      <c r="BC16" s="390"/>
      <c r="BD16" s="390"/>
      <c r="BE16" s="390"/>
      <c r="BF16" s="390"/>
      <c r="BG16" s="71"/>
      <c r="BH16" s="71"/>
    </row>
    <row r="17" spans="1:60" s="153" customFormat="1" ht="25.5" customHeight="1" x14ac:dyDescent="0.2">
      <c r="A17" s="151"/>
      <c r="AW17" s="309"/>
      <c r="AX17" s="415" t="s">
        <v>283</v>
      </c>
      <c r="AY17" s="416"/>
      <c r="AZ17" s="416"/>
      <c r="BA17" s="416"/>
      <c r="BB17" s="416"/>
      <c r="BC17" s="416"/>
      <c r="BD17" s="416"/>
      <c r="BE17" s="416"/>
      <c r="BF17" s="416"/>
      <c r="BG17" s="71"/>
      <c r="BH17" s="71"/>
    </row>
    <row r="18" spans="1:60" s="153" customFormat="1" ht="12.75" customHeight="1" x14ac:dyDescent="0.2">
      <c r="A18" s="151"/>
      <c r="AY18" s="66"/>
      <c r="AZ18" s="66"/>
      <c r="BA18" s="66"/>
      <c r="BB18" s="66"/>
      <c r="BC18" s="66"/>
      <c r="BD18" s="66"/>
      <c r="BE18" s="66"/>
      <c r="BF18" s="66"/>
      <c r="BG18" s="71"/>
      <c r="BH18" s="71"/>
    </row>
    <row r="19" spans="1:60" ht="16.5" x14ac:dyDescent="0.25">
      <c r="A19" s="65"/>
      <c r="AF19" s="81" t="s">
        <v>321</v>
      </c>
      <c r="AI19" s="82"/>
      <c r="AJ19" s="82" t="s">
        <v>325</v>
      </c>
      <c r="AK19" s="83"/>
      <c r="AS19" s="81"/>
      <c r="AV19" s="82"/>
      <c r="AW19" s="83"/>
      <c r="AX19" s="83"/>
      <c r="AY19" s="84"/>
      <c r="AZ19" s="85" t="s">
        <v>99</v>
      </c>
      <c r="BA19" s="84"/>
      <c r="BB19" s="84"/>
    </row>
    <row r="20" spans="1:60" ht="16.5" x14ac:dyDescent="0.25">
      <c r="AS20" s="88"/>
      <c r="AV20" s="82"/>
      <c r="AW20" s="83"/>
      <c r="AX20" s="83"/>
      <c r="AY20" s="84"/>
      <c r="AZ20" s="89"/>
      <c r="BA20" s="84"/>
      <c r="BB20" s="84"/>
    </row>
    <row r="21" spans="1:60" ht="15.75" x14ac:dyDescent="0.25">
      <c r="B21" s="103"/>
      <c r="AF21" s="7" t="s">
        <v>324</v>
      </c>
      <c r="AS21" s="68"/>
      <c r="AV21" s="7"/>
      <c r="AW21" s="68"/>
      <c r="AX21" s="68"/>
      <c r="AY21" s="68"/>
      <c r="AZ21" s="7" t="s">
        <v>81</v>
      </c>
      <c r="BA21" s="68"/>
      <c r="BB21" s="68"/>
    </row>
    <row r="22" spans="1:60" ht="16.5" customHeight="1" x14ac:dyDescent="0.25">
      <c r="B22" s="103"/>
    </row>
    <row r="23" spans="1:60" x14ac:dyDescent="0.2">
      <c r="B23" s="72"/>
    </row>
    <row r="24" spans="1:60" x14ac:dyDescent="0.2">
      <c r="B24" s="72"/>
    </row>
    <row r="25" spans="1:60" ht="12.75" customHeight="1" x14ac:dyDescent="0.25">
      <c r="B25" s="90" t="s">
        <v>100</v>
      </c>
      <c r="C25" s="67"/>
      <c r="X25" s="67"/>
      <c r="AS25" s="67"/>
      <c r="AZ25" s="67"/>
    </row>
    <row r="26" spans="1:60" ht="17.25" customHeight="1" x14ac:dyDescent="0.2">
      <c r="B26" s="67" t="s">
        <v>101</v>
      </c>
      <c r="C26" s="67"/>
      <c r="X26" s="67"/>
      <c r="AS26" s="67"/>
      <c r="AZ26" s="67"/>
    </row>
    <row r="27" spans="1:60" ht="15.75" customHeight="1" x14ac:dyDescent="0.2">
      <c r="B27" s="67" t="s">
        <v>124</v>
      </c>
      <c r="C27" s="67"/>
      <c r="X27" s="67"/>
      <c r="AS27" s="67"/>
      <c r="AZ27" s="67"/>
    </row>
    <row r="28" spans="1:60" ht="15.75" customHeight="1" x14ac:dyDescent="0.25">
      <c r="B28" s="90"/>
      <c r="C28" s="67"/>
      <c r="X28" s="67"/>
      <c r="AS28" s="67"/>
      <c r="AZ28" s="67"/>
    </row>
    <row r="29" spans="1:60" s="139" customFormat="1" ht="15.95" customHeight="1" x14ac:dyDescent="0.2">
      <c r="B29" s="445" t="s">
        <v>145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300"/>
      <c r="Y29" s="300"/>
      <c r="Z29" s="300"/>
      <c r="AA29" s="300"/>
      <c r="AB29" s="300"/>
      <c r="AC29" s="301"/>
      <c r="AS29" s="140"/>
      <c r="AZ29" s="140"/>
    </row>
    <row r="30" spans="1:60" ht="15.95" customHeight="1" x14ac:dyDescent="0.2">
      <c r="B30" s="417" t="s">
        <v>146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91"/>
      <c r="AS30" s="91"/>
      <c r="AZ30" s="91"/>
    </row>
    <row r="31" spans="1:60" ht="27.75" customHeight="1" x14ac:dyDescent="0.2">
      <c r="B31" s="419" t="s">
        <v>147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299"/>
      <c r="Y31" s="299"/>
      <c r="Z31" s="299"/>
      <c r="AA31" s="299"/>
      <c r="AB31" s="299"/>
      <c r="AS31" s="91"/>
      <c r="AZ31" s="91"/>
    </row>
    <row r="32" spans="1:60" ht="15.95" customHeight="1" x14ac:dyDescent="0.2">
      <c r="B32" s="418" t="s">
        <v>148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91"/>
      <c r="AS32" s="91"/>
      <c r="AZ32" s="91"/>
    </row>
    <row r="33" spans="2:52" ht="15.95" customHeight="1" x14ac:dyDescent="0.2">
      <c r="B33" s="418" t="s">
        <v>149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91"/>
      <c r="AS33" s="91"/>
      <c r="AZ33" s="91"/>
    </row>
    <row r="34" spans="2:52" ht="15.95" customHeight="1" x14ac:dyDescent="0.2">
      <c r="B34" s="418" t="s">
        <v>150</v>
      </c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91"/>
      <c r="AS34" s="91"/>
      <c r="AZ34" s="91"/>
    </row>
    <row r="35" spans="2:52" ht="15.95" customHeight="1" x14ac:dyDescent="0.2">
      <c r="B35" s="419" t="s">
        <v>151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91"/>
      <c r="AS35" s="91"/>
      <c r="AZ35" s="91"/>
    </row>
    <row r="36" spans="2:52" ht="15.95" customHeight="1" x14ac:dyDescent="0.2">
      <c r="B36" s="418" t="s">
        <v>152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91"/>
      <c r="AS36" s="91"/>
      <c r="AZ36" s="91"/>
    </row>
    <row r="37" spans="2:52" ht="15.95" customHeight="1" x14ac:dyDescent="0.2">
      <c r="B37" s="418" t="s">
        <v>153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91"/>
      <c r="AS37" s="91"/>
      <c r="AZ37" s="91"/>
    </row>
    <row r="38" spans="2:52" ht="28.5" customHeight="1" x14ac:dyDescent="0.2">
      <c r="B38" s="418" t="s">
        <v>154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91"/>
      <c r="AS38" s="91"/>
      <c r="AZ38" s="91"/>
    </row>
    <row r="39" spans="2:52" ht="15.95" customHeight="1" x14ac:dyDescent="0.2">
      <c r="B39" s="419" t="s">
        <v>155</v>
      </c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91"/>
      <c r="AS39" s="91"/>
      <c r="AZ39" s="91"/>
    </row>
    <row r="40" spans="2:52" ht="15.95" customHeight="1" x14ac:dyDescent="0.2">
      <c r="B40" s="418" t="s">
        <v>156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91"/>
      <c r="AS40" s="91"/>
      <c r="AZ40" s="91"/>
    </row>
    <row r="41" spans="2:52" ht="15.95" customHeight="1" x14ac:dyDescent="0.2">
      <c r="B41" s="418" t="s">
        <v>157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91"/>
      <c r="AS41" s="91"/>
      <c r="AZ41" s="91"/>
    </row>
    <row r="42" spans="2:52" ht="15.95" customHeight="1" x14ac:dyDescent="0.2">
      <c r="B42" s="418" t="s">
        <v>158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91"/>
      <c r="AS42" s="91"/>
      <c r="AZ42" s="91"/>
    </row>
    <row r="43" spans="2:52" ht="15.95" customHeight="1" x14ac:dyDescent="0.2">
      <c r="B43" s="418" t="s">
        <v>159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91"/>
      <c r="AS43" s="91"/>
      <c r="AZ43" s="91"/>
    </row>
    <row r="44" spans="2:52" ht="15.95" customHeight="1" x14ac:dyDescent="0.2">
      <c r="B44" s="418" t="s">
        <v>160</v>
      </c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91"/>
      <c r="AS44" s="91"/>
      <c r="AZ44" s="91"/>
    </row>
    <row r="45" spans="2:52" ht="15.95" customHeight="1" x14ac:dyDescent="0.2">
      <c r="B45" s="418" t="s">
        <v>161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91"/>
      <c r="AS45" s="91"/>
      <c r="AZ45" s="91"/>
    </row>
    <row r="46" spans="2:52" ht="15.95" customHeight="1" x14ac:dyDescent="0.2">
      <c r="B46" s="419" t="s">
        <v>162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91"/>
      <c r="AS46" s="91"/>
      <c r="AZ46" s="91"/>
    </row>
    <row r="47" spans="2:52" ht="15.95" customHeight="1" x14ac:dyDescent="0.2">
      <c r="B47" s="418" t="s">
        <v>163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91"/>
      <c r="AS47" s="91"/>
      <c r="AZ47" s="91"/>
    </row>
    <row r="48" spans="2:52" ht="15.95" customHeight="1" x14ac:dyDescent="0.2">
      <c r="B48" s="418" t="s">
        <v>164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91"/>
      <c r="AS48" s="91"/>
      <c r="AZ48" s="91"/>
    </row>
    <row r="49" spans="2:52" ht="15.95" customHeight="1" x14ac:dyDescent="0.2">
      <c r="B49" s="418" t="s">
        <v>165</v>
      </c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91"/>
      <c r="AS49" s="91"/>
      <c r="AZ49" s="91"/>
    </row>
    <row r="50" spans="2:52" ht="15.95" customHeight="1" x14ac:dyDescent="0.2">
      <c r="B50" s="419" t="s">
        <v>166</v>
      </c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91"/>
      <c r="AS50" s="91"/>
      <c r="AZ50" s="91"/>
    </row>
    <row r="51" spans="2:52" ht="15.95" customHeight="1" x14ac:dyDescent="0.2">
      <c r="B51" s="418" t="s">
        <v>167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91"/>
      <c r="AS51" s="91"/>
      <c r="AZ51" s="91"/>
    </row>
    <row r="52" spans="2:52" ht="15.95" customHeight="1" x14ac:dyDescent="0.2">
      <c r="B52" s="418" t="s">
        <v>168</v>
      </c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91"/>
      <c r="AS52" s="91"/>
      <c r="AZ52" s="91"/>
    </row>
    <row r="53" spans="2:52" ht="15.95" customHeight="1" x14ac:dyDescent="0.2">
      <c r="B53" s="418" t="s">
        <v>169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91"/>
      <c r="AS53" s="91"/>
      <c r="AZ53" s="91"/>
    </row>
    <row r="54" spans="2:52" ht="15.95" customHeight="1" x14ac:dyDescent="0.2">
      <c r="B54" s="418" t="s">
        <v>170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91"/>
      <c r="AS54" s="91"/>
      <c r="AZ54" s="91"/>
    </row>
    <row r="55" spans="2:52" ht="15.95" customHeight="1" x14ac:dyDescent="0.2">
      <c r="B55" s="420" t="s">
        <v>171</v>
      </c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91"/>
      <c r="AS55" s="91"/>
      <c r="AZ55" s="91"/>
    </row>
    <row r="56" spans="2:52" ht="15.95" customHeight="1" x14ac:dyDescent="0.2">
      <c r="B56" s="417" t="s">
        <v>172</v>
      </c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91"/>
      <c r="AS56" s="91"/>
      <c r="AZ56" s="91"/>
    </row>
    <row r="57" spans="2:52" ht="15.95" customHeight="1" x14ac:dyDescent="0.2">
      <c r="B57" s="419" t="s">
        <v>173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91"/>
      <c r="AS57" s="91"/>
      <c r="AZ57" s="91"/>
    </row>
    <row r="58" spans="2:52" ht="15.95" customHeight="1" x14ac:dyDescent="0.2">
      <c r="B58" s="418" t="s">
        <v>174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91"/>
      <c r="AS58" s="91"/>
      <c r="AZ58" s="91"/>
    </row>
    <row r="59" spans="2:52" ht="15.95" customHeight="1" x14ac:dyDescent="0.2">
      <c r="B59" s="418" t="s">
        <v>175</v>
      </c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91"/>
      <c r="AS59" s="91"/>
      <c r="AZ59" s="91"/>
    </row>
    <row r="60" spans="2:52" ht="15.95" customHeight="1" x14ac:dyDescent="0.2">
      <c r="B60" s="419" t="s">
        <v>176</v>
      </c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91"/>
      <c r="AS60" s="91"/>
      <c r="AZ60" s="91"/>
    </row>
    <row r="61" spans="2:52" ht="15.95" customHeight="1" x14ac:dyDescent="0.2">
      <c r="B61" s="418" t="s">
        <v>177</v>
      </c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91"/>
      <c r="AS61" s="91"/>
      <c r="AZ61" s="91"/>
    </row>
    <row r="62" spans="2:52" ht="15.95" customHeight="1" x14ac:dyDescent="0.2">
      <c r="B62" s="418" t="s">
        <v>178</v>
      </c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91"/>
      <c r="AS62" s="91"/>
      <c r="AZ62" s="91"/>
    </row>
    <row r="63" spans="2:52" ht="15.95" customHeight="1" x14ac:dyDescent="0.2">
      <c r="B63" s="417" t="s">
        <v>179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91"/>
      <c r="AS63" s="91"/>
      <c r="AZ63" s="91"/>
    </row>
  </sheetData>
  <mergeCells count="52">
    <mergeCell ref="AB2:AD2"/>
    <mergeCell ref="B36:W36"/>
    <mergeCell ref="X4:AR4"/>
    <mergeCell ref="X6:AR6"/>
    <mergeCell ref="C2:W2"/>
    <mergeCell ref="B29:W29"/>
    <mergeCell ref="C5:W5"/>
    <mergeCell ref="B30:W30"/>
    <mergeCell ref="B33:W33"/>
    <mergeCell ref="B34:W34"/>
    <mergeCell ref="B35:W35"/>
    <mergeCell ref="B32:W32"/>
    <mergeCell ref="B31:W31"/>
    <mergeCell ref="A4:A7"/>
    <mergeCell ref="B4:B7"/>
    <mergeCell ref="C4:W4"/>
    <mergeCell ref="C6:W6"/>
    <mergeCell ref="AS6:AY6"/>
    <mergeCell ref="AS4:BF4"/>
    <mergeCell ref="AZ5:BF5"/>
    <mergeCell ref="AZ6:BF6"/>
    <mergeCell ref="B39:W39"/>
    <mergeCell ref="B40:W40"/>
    <mergeCell ref="B41:W41"/>
    <mergeCell ref="B37:W37"/>
    <mergeCell ref="B38:W38"/>
    <mergeCell ref="AY16:BF16"/>
    <mergeCell ref="B56:W56"/>
    <mergeCell ref="B47:W47"/>
    <mergeCell ref="B42:W42"/>
    <mergeCell ref="X5:AR5"/>
    <mergeCell ref="AS5:AY5"/>
    <mergeCell ref="B43:W43"/>
    <mergeCell ref="B44:W44"/>
    <mergeCell ref="B45:W45"/>
    <mergeCell ref="B46:W46"/>
    <mergeCell ref="AX17:BF17"/>
    <mergeCell ref="B63:W63"/>
    <mergeCell ref="B58:W58"/>
    <mergeCell ref="B59:W59"/>
    <mergeCell ref="B60:W60"/>
    <mergeCell ref="B61:W61"/>
    <mergeCell ref="B62:W62"/>
    <mergeCell ref="B57:W57"/>
    <mergeCell ref="B54:W54"/>
    <mergeCell ref="B55:W55"/>
    <mergeCell ref="B48:W48"/>
    <mergeCell ref="B49:W49"/>
    <mergeCell ref="B50:W50"/>
    <mergeCell ref="B51:W51"/>
    <mergeCell ref="B52:W52"/>
    <mergeCell ref="B53:W53"/>
  </mergeCells>
  <phoneticPr fontId="0" type="noConversion"/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15748031496062992" bottom="0.19685039370078741" header="0.31496062992125984" footer="0.31496062992125984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70"/>
  <sheetViews>
    <sheetView topLeftCell="N1" zoomScale="40" zoomScaleNormal="40" workbookViewId="0">
      <selection activeCell="AJ24" sqref="AJ1:BO24"/>
    </sheetView>
  </sheetViews>
  <sheetFormatPr defaultRowHeight="12.75" x14ac:dyDescent="0.2"/>
  <cols>
    <col min="1" max="1" width="4.28515625" customWidth="1"/>
    <col min="2" max="2" width="22.2851562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72" t="s">
        <v>83</v>
      </c>
      <c r="C1" s="72"/>
      <c r="D1" s="72"/>
      <c r="O1" s="391" t="s">
        <v>140</v>
      </c>
      <c r="P1" s="391"/>
    </row>
    <row r="2" spans="1:67" ht="15" x14ac:dyDescent="0.25">
      <c r="B2" s="74"/>
      <c r="C2" s="296" t="s">
        <v>295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C2" s="74"/>
      <c r="AD2" s="74"/>
      <c r="AE2" s="74"/>
      <c r="AF2" s="74"/>
      <c r="AJ2" s="67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7" ht="15" x14ac:dyDescent="0.25">
      <c r="B3" s="74"/>
      <c r="C3" s="296" t="s">
        <v>296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</row>
    <row r="4" spans="1:67" ht="13.5" thickBot="1" x14ac:dyDescent="0.25">
      <c r="M4" s="72"/>
      <c r="Q4" s="72"/>
    </row>
    <row r="5" spans="1:67" ht="13.5" customHeight="1" x14ac:dyDescent="0.2">
      <c r="A5" s="404" t="s">
        <v>84</v>
      </c>
      <c r="B5" s="463" t="s">
        <v>181</v>
      </c>
      <c r="C5" s="408" t="s">
        <v>103</v>
      </c>
      <c r="D5" s="385" t="s">
        <v>104</v>
      </c>
      <c r="E5" s="386"/>
      <c r="F5" s="386"/>
      <c r="G5" s="386"/>
      <c r="H5" s="386"/>
      <c r="I5" s="386"/>
      <c r="J5" s="466"/>
      <c r="K5" s="387"/>
      <c r="L5" s="385" t="s">
        <v>105</v>
      </c>
      <c r="M5" s="386"/>
      <c r="N5" s="386"/>
      <c r="O5" s="386"/>
      <c r="P5" s="386"/>
      <c r="Q5" s="386"/>
      <c r="R5" s="386"/>
      <c r="S5" s="387"/>
      <c r="T5" s="398" t="s">
        <v>106</v>
      </c>
      <c r="U5" s="399"/>
      <c r="V5" s="399"/>
      <c r="W5" s="399"/>
      <c r="X5" s="399"/>
      <c r="Y5" s="399"/>
      <c r="Z5" s="399"/>
      <c r="AA5" s="400"/>
      <c r="AB5" s="398" t="s">
        <v>107</v>
      </c>
      <c r="AC5" s="399"/>
      <c r="AD5" s="399"/>
      <c r="AE5" s="399"/>
      <c r="AF5" s="399"/>
      <c r="AG5" s="399"/>
      <c r="AH5" s="399"/>
      <c r="AI5" s="400"/>
      <c r="AJ5" s="385" t="s">
        <v>108</v>
      </c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7"/>
      <c r="AZ5" s="370" t="s">
        <v>109</v>
      </c>
      <c r="BA5" s="371"/>
      <c r="BB5" s="371"/>
      <c r="BC5" s="371"/>
      <c r="BD5" s="371"/>
      <c r="BE5" s="371"/>
      <c r="BF5" s="371"/>
      <c r="BG5" s="372"/>
      <c r="BH5" s="446" t="s">
        <v>110</v>
      </c>
      <c r="BI5" s="447"/>
      <c r="BJ5" s="447"/>
      <c r="BK5" s="447"/>
      <c r="BL5" s="447"/>
      <c r="BM5" s="447"/>
      <c r="BN5" s="447"/>
      <c r="BO5" s="448"/>
    </row>
    <row r="6" spans="1:67" ht="28.5" customHeight="1" thickBot="1" x14ac:dyDescent="0.25">
      <c r="A6" s="405"/>
      <c r="B6" s="464"/>
      <c r="C6" s="409"/>
      <c r="D6" s="379"/>
      <c r="E6" s="380"/>
      <c r="F6" s="380"/>
      <c r="G6" s="380"/>
      <c r="H6" s="380"/>
      <c r="I6" s="380"/>
      <c r="J6" s="467"/>
      <c r="K6" s="381"/>
      <c r="L6" s="379"/>
      <c r="M6" s="380"/>
      <c r="N6" s="380"/>
      <c r="O6" s="380"/>
      <c r="P6" s="380"/>
      <c r="Q6" s="380"/>
      <c r="R6" s="380"/>
      <c r="S6" s="381"/>
      <c r="T6" s="401"/>
      <c r="U6" s="402"/>
      <c r="V6" s="402"/>
      <c r="W6" s="402"/>
      <c r="X6" s="402"/>
      <c r="Y6" s="402"/>
      <c r="Z6" s="402"/>
      <c r="AA6" s="403"/>
      <c r="AB6" s="458"/>
      <c r="AC6" s="459"/>
      <c r="AD6" s="459"/>
      <c r="AE6" s="459"/>
      <c r="AF6" s="459"/>
      <c r="AG6" s="459"/>
      <c r="AH6" s="459"/>
      <c r="AI6" s="460"/>
      <c r="AJ6" s="379" t="s">
        <v>111</v>
      </c>
      <c r="AK6" s="380"/>
      <c r="AL6" s="380"/>
      <c r="AM6" s="380"/>
      <c r="AN6" s="380"/>
      <c r="AO6" s="380"/>
      <c r="AP6" s="380"/>
      <c r="AQ6" s="380"/>
      <c r="AR6" s="380" t="s">
        <v>82</v>
      </c>
      <c r="AS6" s="380"/>
      <c r="AT6" s="380"/>
      <c r="AU6" s="380"/>
      <c r="AV6" s="380"/>
      <c r="AW6" s="380"/>
      <c r="AX6" s="380"/>
      <c r="AY6" s="381"/>
      <c r="AZ6" s="379" t="s">
        <v>112</v>
      </c>
      <c r="BA6" s="380"/>
      <c r="BB6" s="380"/>
      <c r="BC6" s="380"/>
      <c r="BD6" s="380"/>
      <c r="BE6" s="380"/>
      <c r="BF6" s="380"/>
      <c r="BG6" s="381"/>
      <c r="BH6" s="449"/>
      <c r="BI6" s="450"/>
      <c r="BJ6" s="450"/>
      <c r="BK6" s="450"/>
      <c r="BL6" s="450"/>
      <c r="BM6" s="450"/>
      <c r="BN6" s="450"/>
      <c r="BO6" s="451"/>
    </row>
    <row r="7" spans="1:67" ht="12.75" customHeight="1" x14ac:dyDescent="0.2">
      <c r="A7" s="405"/>
      <c r="B7" s="464"/>
      <c r="C7" s="409"/>
      <c r="D7" s="382" t="s">
        <v>113</v>
      </c>
      <c r="E7" s="383" t="s">
        <v>125</v>
      </c>
      <c r="F7" s="383"/>
      <c r="G7" s="383"/>
      <c r="H7" s="383"/>
      <c r="I7" s="383"/>
      <c r="J7" s="455"/>
      <c r="K7" s="384"/>
      <c r="L7" s="382" t="s">
        <v>113</v>
      </c>
      <c r="M7" s="383" t="s">
        <v>125</v>
      </c>
      <c r="N7" s="383"/>
      <c r="O7" s="383"/>
      <c r="P7" s="383"/>
      <c r="Q7" s="383"/>
      <c r="R7" s="455"/>
      <c r="S7" s="384"/>
      <c r="T7" s="382" t="s">
        <v>113</v>
      </c>
      <c r="U7" s="383" t="s">
        <v>125</v>
      </c>
      <c r="V7" s="383"/>
      <c r="W7" s="383"/>
      <c r="X7" s="383"/>
      <c r="Y7" s="383"/>
      <c r="Z7" s="455"/>
      <c r="AA7" s="384"/>
      <c r="AB7" s="461" t="s">
        <v>113</v>
      </c>
      <c r="AC7" s="383" t="s">
        <v>125</v>
      </c>
      <c r="AD7" s="383"/>
      <c r="AE7" s="383"/>
      <c r="AF7" s="383"/>
      <c r="AG7" s="383"/>
      <c r="AH7" s="455"/>
      <c r="AI7" s="384"/>
      <c r="AJ7" s="382" t="s">
        <v>113</v>
      </c>
      <c r="AK7" s="383" t="s">
        <v>125</v>
      </c>
      <c r="AL7" s="383"/>
      <c r="AM7" s="383"/>
      <c r="AN7" s="383"/>
      <c r="AO7" s="383"/>
      <c r="AP7" s="455"/>
      <c r="AQ7" s="384"/>
      <c r="AR7" s="456" t="s">
        <v>113</v>
      </c>
      <c r="AS7" s="383" t="s">
        <v>125</v>
      </c>
      <c r="AT7" s="383"/>
      <c r="AU7" s="383"/>
      <c r="AV7" s="383"/>
      <c r="AW7" s="383"/>
      <c r="AX7" s="455"/>
      <c r="AY7" s="384"/>
      <c r="AZ7" s="382" t="s">
        <v>113</v>
      </c>
      <c r="BA7" s="453" t="s">
        <v>125</v>
      </c>
      <c r="BB7" s="453"/>
      <c r="BC7" s="453"/>
      <c r="BD7" s="453"/>
      <c r="BE7" s="453"/>
      <c r="BF7" s="457"/>
      <c r="BG7" s="454"/>
      <c r="BH7" s="452" t="s">
        <v>113</v>
      </c>
      <c r="BI7" s="453" t="s">
        <v>125</v>
      </c>
      <c r="BJ7" s="453"/>
      <c r="BK7" s="453"/>
      <c r="BL7" s="453"/>
      <c r="BM7" s="453"/>
      <c r="BN7" s="453"/>
      <c r="BO7" s="454"/>
    </row>
    <row r="8" spans="1:67" ht="48" customHeight="1" x14ac:dyDescent="0.2">
      <c r="A8" s="462"/>
      <c r="B8" s="465"/>
      <c r="C8" s="410"/>
      <c r="D8" s="382"/>
      <c r="E8" s="69" t="s">
        <v>126</v>
      </c>
      <c r="F8" s="297" t="s">
        <v>127</v>
      </c>
      <c r="G8" s="297" t="s">
        <v>128</v>
      </c>
      <c r="H8" s="69" t="s">
        <v>129</v>
      </c>
      <c r="I8" s="297" t="s">
        <v>130</v>
      </c>
      <c r="J8" s="298" t="s">
        <v>131</v>
      </c>
      <c r="K8" s="93" t="s">
        <v>132</v>
      </c>
      <c r="L8" s="382"/>
      <c r="M8" s="69" t="s">
        <v>126</v>
      </c>
      <c r="N8" s="297" t="s">
        <v>127</v>
      </c>
      <c r="O8" s="297" t="s">
        <v>128</v>
      </c>
      <c r="P8" s="69" t="s">
        <v>129</v>
      </c>
      <c r="Q8" s="297" t="s">
        <v>130</v>
      </c>
      <c r="R8" s="298" t="s">
        <v>131</v>
      </c>
      <c r="S8" s="93" t="s">
        <v>132</v>
      </c>
      <c r="T8" s="382"/>
      <c r="U8" s="69" t="s">
        <v>126</v>
      </c>
      <c r="V8" s="297" t="s">
        <v>127</v>
      </c>
      <c r="W8" s="297" t="s">
        <v>128</v>
      </c>
      <c r="X8" s="69" t="s">
        <v>129</v>
      </c>
      <c r="Y8" s="297" t="s">
        <v>130</v>
      </c>
      <c r="Z8" s="298" t="s">
        <v>131</v>
      </c>
      <c r="AA8" s="93" t="s">
        <v>132</v>
      </c>
      <c r="AB8" s="382"/>
      <c r="AC8" s="69" t="s">
        <v>126</v>
      </c>
      <c r="AD8" s="297" t="s">
        <v>127</v>
      </c>
      <c r="AE8" s="297" t="s">
        <v>128</v>
      </c>
      <c r="AF8" s="69" t="s">
        <v>129</v>
      </c>
      <c r="AG8" s="297" t="s">
        <v>130</v>
      </c>
      <c r="AH8" s="298" t="s">
        <v>131</v>
      </c>
      <c r="AI8" s="93" t="s">
        <v>132</v>
      </c>
      <c r="AJ8" s="382"/>
      <c r="AK8" s="69" t="s">
        <v>126</v>
      </c>
      <c r="AL8" s="297" t="s">
        <v>127</v>
      </c>
      <c r="AM8" s="297" t="s">
        <v>128</v>
      </c>
      <c r="AN8" s="69" t="s">
        <v>129</v>
      </c>
      <c r="AO8" s="297" t="s">
        <v>130</v>
      </c>
      <c r="AP8" s="298" t="s">
        <v>131</v>
      </c>
      <c r="AQ8" s="93" t="s">
        <v>132</v>
      </c>
      <c r="AR8" s="456"/>
      <c r="AS8" s="69" t="s">
        <v>126</v>
      </c>
      <c r="AT8" s="297" t="s">
        <v>127</v>
      </c>
      <c r="AU8" s="297" t="s">
        <v>128</v>
      </c>
      <c r="AV8" s="69" t="s">
        <v>129</v>
      </c>
      <c r="AW8" s="297" t="s">
        <v>130</v>
      </c>
      <c r="AX8" s="298" t="s">
        <v>131</v>
      </c>
      <c r="AY8" s="93" t="s">
        <v>132</v>
      </c>
      <c r="AZ8" s="382"/>
      <c r="BA8" s="69" t="s">
        <v>126</v>
      </c>
      <c r="BB8" s="297" t="s">
        <v>127</v>
      </c>
      <c r="BC8" s="297" t="s">
        <v>128</v>
      </c>
      <c r="BD8" s="69" t="s">
        <v>129</v>
      </c>
      <c r="BE8" s="297" t="s">
        <v>130</v>
      </c>
      <c r="BF8" s="298" t="s">
        <v>131</v>
      </c>
      <c r="BG8" s="93" t="s">
        <v>132</v>
      </c>
      <c r="BH8" s="452"/>
      <c r="BI8" s="69" t="s">
        <v>126</v>
      </c>
      <c r="BJ8" s="297" t="s">
        <v>127</v>
      </c>
      <c r="BK8" s="297" t="s">
        <v>128</v>
      </c>
      <c r="BL8" s="69" t="s">
        <v>129</v>
      </c>
      <c r="BM8" s="297" t="s">
        <v>130</v>
      </c>
      <c r="BN8" s="69" t="s">
        <v>131</v>
      </c>
      <c r="BO8" s="93" t="s">
        <v>132</v>
      </c>
    </row>
    <row r="9" spans="1:67" x14ac:dyDescent="0.2">
      <c r="A9" s="75"/>
      <c r="B9" s="104" t="s">
        <v>98</v>
      </c>
      <c r="C9" s="105"/>
      <c r="D9" s="97">
        <f>E9+F9+G9+H9+I9+J9+K9</f>
        <v>130</v>
      </c>
      <c r="E9" s="78">
        <f t="shared" ref="E9:K9" si="0">SUM(E10:E18)</f>
        <v>102</v>
      </c>
      <c r="F9" s="78">
        <f t="shared" si="0"/>
        <v>7</v>
      </c>
      <c r="G9" s="78">
        <f t="shared" si="0"/>
        <v>0</v>
      </c>
      <c r="H9" s="78">
        <f t="shared" si="0"/>
        <v>2</v>
      </c>
      <c r="I9" s="78">
        <f t="shared" si="0"/>
        <v>0</v>
      </c>
      <c r="J9" s="78">
        <f t="shared" si="0"/>
        <v>3</v>
      </c>
      <c r="K9" s="98">
        <f t="shared" si="0"/>
        <v>16</v>
      </c>
      <c r="L9" s="97">
        <f>M9+N9+O9+P9+Q9+R9+S9</f>
        <v>772</v>
      </c>
      <c r="M9" s="78">
        <f t="shared" ref="M9:S9" si="1">SUM(M10:M18)</f>
        <v>100</v>
      </c>
      <c r="N9" s="78">
        <f t="shared" si="1"/>
        <v>20</v>
      </c>
      <c r="O9" s="78">
        <f t="shared" si="1"/>
        <v>2</v>
      </c>
      <c r="P9" s="78">
        <f t="shared" si="1"/>
        <v>156</v>
      </c>
      <c r="Q9" s="78">
        <f t="shared" si="1"/>
        <v>461</v>
      </c>
      <c r="R9" s="78">
        <f t="shared" si="1"/>
        <v>2</v>
      </c>
      <c r="S9" s="98">
        <f t="shared" si="1"/>
        <v>31</v>
      </c>
      <c r="T9" s="97">
        <f>U9+V9+W9+X9+Y9+Z9+AA9</f>
        <v>902</v>
      </c>
      <c r="U9" s="78">
        <f t="shared" ref="U9:AA9" si="2">SUM(U10:U18)</f>
        <v>202</v>
      </c>
      <c r="V9" s="78">
        <f t="shared" si="2"/>
        <v>27</v>
      </c>
      <c r="W9" s="78">
        <f t="shared" si="2"/>
        <v>2</v>
      </c>
      <c r="X9" s="78">
        <f t="shared" si="2"/>
        <v>158</v>
      </c>
      <c r="Y9" s="78">
        <f t="shared" si="2"/>
        <v>461</v>
      </c>
      <c r="Z9" s="78">
        <f t="shared" si="2"/>
        <v>5</v>
      </c>
      <c r="AA9" s="98">
        <f t="shared" si="2"/>
        <v>47</v>
      </c>
      <c r="AB9" s="97">
        <f>AC9+AD9+AE9+AF9+AG9+AH9+AI9</f>
        <v>801</v>
      </c>
      <c r="AC9" s="78">
        <f t="shared" ref="AC9:AI9" si="3">SUM(AC10:AC18)</f>
        <v>124</v>
      </c>
      <c r="AD9" s="78">
        <f t="shared" si="3"/>
        <v>17</v>
      </c>
      <c r="AE9" s="78">
        <f t="shared" si="3"/>
        <v>1</v>
      </c>
      <c r="AF9" s="78">
        <f t="shared" si="3"/>
        <v>154</v>
      </c>
      <c r="AG9" s="78">
        <f t="shared" si="3"/>
        <v>461</v>
      </c>
      <c r="AH9" s="78">
        <f t="shared" si="3"/>
        <v>4</v>
      </c>
      <c r="AI9" s="98">
        <f t="shared" si="3"/>
        <v>40</v>
      </c>
      <c r="AJ9" s="97">
        <f>AK9+AL9+AM9+AN9+AO9+AP9+AQ9</f>
        <v>715</v>
      </c>
      <c r="AK9" s="78">
        <f t="shared" ref="AK9:AQ9" si="4">SUM(AK10:AK18)</f>
        <v>90</v>
      </c>
      <c r="AL9" s="78">
        <f t="shared" si="4"/>
        <v>12</v>
      </c>
      <c r="AM9" s="78">
        <f t="shared" si="4"/>
        <v>1</v>
      </c>
      <c r="AN9" s="78">
        <f t="shared" si="4"/>
        <v>138</v>
      </c>
      <c r="AO9" s="78">
        <f t="shared" si="4"/>
        <v>434</v>
      </c>
      <c r="AP9" s="78">
        <f t="shared" si="4"/>
        <v>4</v>
      </c>
      <c r="AQ9" s="78">
        <f t="shared" si="4"/>
        <v>36</v>
      </c>
      <c r="AR9" s="78">
        <f>AS9+AT9+AU9+AV9+AW9+AX9+AY9</f>
        <v>86</v>
      </c>
      <c r="AS9" s="78">
        <f t="shared" ref="AS9:AY9" si="5">SUM(AS10:AS18)</f>
        <v>34</v>
      </c>
      <c r="AT9" s="78">
        <f t="shared" si="5"/>
        <v>5</v>
      </c>
      <c r="AU9" s="78">
        <f t="shared" si="5"/>
        <v>0</v>
      </c>
      <c r="AV9" s="78">
        <f t="shared" si="5"/>
        <v>16</v>
      </c>
      <c r="AW9" s="78">
        <f t="shared" si="5"/>
        <v>27</v>
      </c>
      <c r="AX9" s="78">
        <f t="shared" si="5"/>
        <v>0</v>
      </c>
      <c r="AY9" s="98">
        <f t="shared" si="5"/>
        <v>4</v>
      </c>
      <c r="AZ9" s="97">
        <f>BA9+BB9+BC9+BD9+BE9+BF9+BG9</f>
        <v>776</v>
      </c>
      <c r="BA9" s="78">
        <f t="shared" ref="BA9:BG9" si="6">SUM(BA10:BA18)</f>
        <v>105</v>
      </c>
      <c r="BB9" s="78">
        <f t="shared" si="6"/>
        <v>15</v>
      </c>
      <c r="BC9" s="78">
        <f t="shared" si="6"/>
        <v>0</v>
      </c>
      <c r="BD9" s="78">
        <f t="shared" si="6"/>
        <v>154</v>
      </c>
      <c r="BE9" s="78">
        <f t="shared" si="6"/>
        <v>461</v>
      </c>
      <c r="BF9" s="78">
        <f t="shared" si="6"/>
        <v>1</v>
      </c>
      <c r="BG9" s="98">
        <f t="shared" si="6"/>
        <v>40</v>
      </c>
      <c r="BH9" s="97">
        <f>BI9+BJ9+BK9+BL9+BM9+BN9+BO9</f>
        <v>101</v>
      </c>
      <c r="BI9" s="78">
        <f t="shared" ref="BI9:BO9" si="7">SUM(BI10:BI18)</f>
        <v>78</v>
      </c>
      <c r="BJ9" s="78">
        <f t="shared" si="7"/>
        <v>10</v>
      </c>
      <c r="BK9" s="78">
        <f t="shared" si="7"/>
        <v>1</v>
      </c>
      <c r="BL9" s="78">
        <f t="shared" si="7"/>
        <v>4</v>
      </c>
      <c r="BM9" s="78">
        <f t="shared" si="7"/>
        <v>0</v>
      </c>
      <c r="BN9" s="78">
        <f t="shared" si="7"/>
        <v>1</v>
      </c>
      <c r="BO9" s="98">
        <f t="shared" si="7"/>
        <v>7</v>
      </c>
    </row>
    <row r="10" spans="1:67" x14ac:dyDescent="0.2">
      <c r="A10" s="75" t="s">
        <v>284</v>
      </c>
      <c r="B10" s="106" t="s">
        <v>297</v>
      </c>
      <c r="C10" s="99" t="s">
        <v>314</v>
      </c>
      <c r="D10" s="97">
        <f t="shared" ref="D10:D14" si="8">E10+F10+G10+H10+I10+J10+K10</f>
        <v>43</v>
      </c>
      <c r="E10" s="100">
        <v>34</v>
      </c>
      <c r="F10" s="70">
        <v>3</v>
      </c>
      <c r="G10" s="70">
        <v>0</v>
      </c>
      <c r="H10" s="70">
        <v>0</v>
      </c>
      <c r="I10" s="70">
        <v>0</v>
      </c>
      <c r="J10" s="107">
        <v>2</v>
      </c>
      <c r="K10" s="80">
        <v>4</v>
      </c>
      <c r="L10" s="97">
        <f t="shared" ref="L10:L14" si="9">M10+N10+O10+P10+Q10+R10+S10</f>
        <v>279</v>
      </c>
      <c r="M10" s="70">
        <v>32</v>
      </c>
      <c r="N10" s="70">
        <v>8</v>
      </c>
      <c r="O10" s="70">
        <v>0</v>
      </c>
      <c r="P10" s="70">
        <v>71</v>
      </c>
      <c r="Q10" s="70">
        <v>156</v>
      </c>
      <c r="R10" s="70">
        <v>1</v>
      </c>
      <c r="S10" s="80">
        <v>11</v>
      </c>
      <c r="T10" s="97">
        <f t="shared" ref="T10:T14" si="10">U10+V10+W10+X10+Y10+Z10+AA10</f>
        <v>322</v>
      </c>
      <c r="U10" s="77">
        <f t="shared" ref="U10:Z10" si="11">E10+M10</f>
        <v>66</v>
      </c>
      <c r="V10" s="77">
        <f t="shared" si="11"/>
        <v>11</v>
      </c>
      <c r="W10" s="77">
        <f t="shared" si="11"/>
        <v>0</v>
      </c>
      <c r="X10" s="77">
        <f t="shared" si="11"/>
        <v>71</v>
      </c>
      <c r="Y10" s="77">
        <f t="shared" si="11"/>
        <v>156</v>
      </c>
      <c r="Z10" s="77">
        <f t="shared" si="11"/>
        <v>3</v>
      </c>
      <c r="AA10" s="77">
        <f t="shared" ref="AA10:AA14" si="12">K10+S10</f>
        <v>15</v>
      </c>
      <c r="AB10" s="97">
        <f t="shared" ref="AB10:AB14" si="13">AC10+AD10+AE10+AF10+AG10+AH10+AI10</f>
        <v>290</v>
      </c>
      <c r="AC10" s="77">
        <f t="shared" ref="AC10:AI14" si="14">AK10+AS10</f>
        <v>44</v>
      </c>
      <c r="AD10" s="77">
        <f t="shared" si="14"/>
        <v>6</v>
      </c>
      <c r="AE10" s="78">
        <f t="shared" si="14"/>
        <v>0</v>
      </c>
      <c r="AF10" s="77">
        <f t="shared" si="14"/>
        <v>70</v>
      </c>
      <c r="AG10" s="77">
        <f t="shared" si="14"/>
        <v>156</v>
      </c>
      <c r="AH10" s="77">
        <f t="shared" si="14"/>
        <v>3</v>
      </c>
      <c r="AI10" s="79">
        <f t="shared" si="14"/>
        <v>11</v>
      </c>
      <c r="AJ10" s="97">
        <f t="shared" ref="AJ10:AJ14" si="15">AK10+AL10+AM10+AN10+AO10+AP10+AQ10</f>
        <v>264</v>
      </c>
      <c r="AK10" s="70">
        <v>35</v>
      </c>
      <c r="AL10" s="70">
        <v>5</v>
      </c>
      <c r="AM10" s="70">
        <v>0</v>
      </c>
      <c r="AN10" s="70">
        <v>67</v>
      </c>
      <c r="AO10" s="70">
        <v>145</v>
      </c>
      <c r="AP10" s="70">
        <v>3</v>
      </c>
      <c r="AQ10" s="70">
        <v>9</v>
      </c>
      <c r="AR10" s="78">
        <f t="shared" ref="AR10:AR14" si="16">AS10+AT10+AU10+AV10+AW10+AX10+AY10</f>
        <v>26</v>
      </c>
      <c r="AS10" s="70">
        <v>9</v>
      </c>
      <c r="AT10" s="70">
        <v>1</v>
      </c>
      <c r="AU10" s="70">
        <v>0</v>
      </c>
      <c r="AV10" s="70">
        <v>3</v>
      </c>
      <c r="AW10" s="70">
        <v>11</v>
      </c>
      <c r="AX10" s="70">
        <v>0</v>
      </c>
      <c r="AY10" s="80">
        <v>2</v>
      </c>
      <c r="AZ10" s="97">
        <f t="shared" ref="AZ10:AZ14" si="17">BA10+BB10+BC10+BD10+BE10+BF10+BG10</f>
        <v>281</v>
      </c>
      <c r="BA10" s="70">
        <v>39</v>
      </c>
      <c r="BB10" s="70">
        <v>5</v>
      </c>
      <c r="BC10" s="70">
        <v>0</v>
      </c>
      <c r="BD10" s="70">
        <v>70</v>
      </c>
      <c r="BE10" s="70">
        <v>156</v>
      </c>
      <c r="BF10" s="70">
        <v>0</v>
      </c>
      <c r="BG10" s="80">
        <v>11</v>
      </c>
      <c r="BH10" s="97">
        <f t="shared" ref="BH10:BH14" si="18">BI10+BJ10+BK10+BL10+BM10+BN10+BO10</f>
        <v>32</v>
      </c>
      <c r="BI10" s="77">
        <f t="shared" ref="BI10:BO14" si="19">U10-AC10</f>
        <v>22</v>
      </c>
      <c r="BJ10" s="77">
        <f t="shared" si="19"/>
        <v>5</v>
      </c>
      <c r="BK10" s="78">
        <f t="shared" si="19"/>
        <v>0</v>
      </c>
      <c r="BL10" s="77">
        <f t="shared" si="19"/>
        <v>1</v>
      </c>
      <c r="BM10" s="77">
        <f t="shared" si="19"/>
        <v>0</v>
      </c>
      <c r="BN10" s="77">
        <f t="shared" si="19"/>
        <v>0</v>
      </c>
      <c r="BO10" s="79">
        <f t="shared" si="19"/>
        <v>4</v>
      </c>
    </row>
    <row r="11" spans="1:67" x14ac:dyDescent="0.2">
      <c r="A11" s="75" t="s">
        <v>286</v>
      </c>
      <c r="B11" s="106" t="s">
        <v>298</v>
      </c>
      <c r="C11" s="99" t="s">
        <v>315</v>
      </c>
      <c r="D11" s="97">
        <f t="shared" si="8"/>
        <v>51</v>
      </c>
      <c r="E11" s="100">
        <v>42</v>
      </c>
      <c r="F11" s="70">
        <v>3</v>
      </c>
      <c r="G11" s="70">
        <v>0</v>
      </c>
      <c r="H11" s="70">
        <v>1</v>
      </c>
      <c r="I11" s="70">
        <v>0</v>
      </c>
      <c r="J11" s="107">
        <v>1</v>
      </c>
      <c r="K11" s="80">
        <v>4</v>
      </c>
      <c r="L11" s="97">
        <f t="shared" si="9"/>
        <v>250</v>
      </c>
      <c r="M11" s="70">
        <v>32</v>
      </c>
      <c r="N11" s="70">
        <v>6</v>
      </c>
      <c r="O11" s="70">
        <v>2</v>
      </c>
      <c r="P11" s="70">
        <v>49</v>
      </c>
      <c r="Q11" s="70">
        <v>150</v>
      </c>
      <c r="R11" s="70">
        <v>1</v>
      </c>
      <c r="S11" s="80">
        <v>10</v>
      </c>
      <c r="T11" s="97">
        <f t="shared" si="10"/>
        <v>301</v>
      </c>
      <c r="U11" s="77">
        <f t="shared" ref="U11:U14" si="20">E11+M11</f>
        <v>74</v>
      </c>
      <c r="V11" s="77">
        <f t="shared" ref="V11:Y14" si="21">F11+N11</f>
        <v>9</v>
      </c>
      <c r="W11" s="77">
        <f t="shared" si="21"/>
        <v>2</v>
      </c>
      <c r="X11" s="77">
        <f t="shared" si="21"/>
        <v>50</v>
      </c>
      <c r="Y11" s="77">
        <f t="shared" si="21"/>
        <v>150</v>
      </c>
      <c r="Z11" s="77">
        <f t="shared" ref="Z11:Z14" si="22">J11+R11</f>
        <v>2</v>
      </c>
      <c r="AA11" s="77">
        <f t="shared" si="12"/>
        <v>14</v>
      </c>
      <c r="AB11" s="97">
        <f t="shared" si="13"/>
        <v>262</v>
      </c>
      <c r="AC11" s="77">
        <f t="shared" si="14"/>
        <v>40</v>
      </c>
      <c r="AD11" s="77">
        <f t="shared" si="14"/>
        <v>8</v>
      </c>
      <c r="AE11" s="78">
        <f t="shared" si="14"/>
        <v>1</v>
      </c>
      <c r="AF11" s="77">
        <f t="shared" si="14"/>
        <v>48</v>
      </c>
      <c r="AG11" s="77">
        <f t="shared" si="14"/>
        <v>150</v>
      </c>
      <c r="AH11" s="77">
        <f t="shared" si="14"/>
        <v>1</v>
      </c>
      <c r="AI11" s="79">
        <f t="shared" si="14"/>
        <v>14</v>
      </c>
      <c r="AJ11" s="97">
        <f t="shared" si="15"/>
        <v>227</v>
      </c>
      <c r="AK11" s="70">
        <v>28</v>
      </c>
      <c r="AL11" s="70">
        <v>4</v>
      </c>
      <c r="AM11" s="70">
        <v>1</v>
      </c>
      <c r="AN11" s="70">
        <v>38</v>
      </c>
      <c r="AO11" s="70">
        <v>143</v>
      </c>
      <c r="AP11" s="70">
        <v>1</v>
      </c>
      <c r="AQ11" s="70">
        <v>12</v>
      </c>
      <c r="AR11" s="78">
        <f t="shared" si="16"/>
        <v>35</v>
      </c>
      <c r="AS11" s="70">
        <v>12</v>
      </c>
      <c r="AT11" s="70">
        <v>4</v>
      </c>
      <c r="AU11" s="70">
        <v>0</v>
      </c>
      <c r="AV11" s="70">
        <v>10</v>
      </c>
      <c r="AW11" s="70">
        <v>7</v>
      </c>
      <c r="AX11" s="70">
        <v>0</v>
      </c>
      <c r="AY11" s="80">
        <v>2</v>
      </c>
      <c r="AZ11" s="97">
        <f t="shared" si="17"/>
        <v>252</v>
      </c>
      <c r="BA11" s="70">
        <v>32</v>
      </c>
      <c r="BB11" s="70">
        <v>7</v>
      </c>
      <c r="BC11" s="70">
        <v>0</v>
      </c>
      <c r="BD11" s="70">
        <v>48</v>
      </c>
      <c r="BE11" s="70">
        <v>150</v>
      </c>
      <c r="BF11" s="70">
        <v>1</v>
      </c>
      <c r="BG11" s="80">
        <v>14</v>
      </c>
      <c r="BH11" s="97">
        <f t="shared" si="18"/>
        <v>39</v>
      </c>
      <c r="BI11" s="77">
        <f t="shared" si="19"/>
        <v>34</v>
      </c>
      <c r="BJ11" s="77">
        <f t="shared" si="19"/>
        <v>1</v>
      </c>
      <c r="BK11" s="78">
        <f t="shared" si="19"/>
        <v>1</v>
      </c>
      <c r="BL11" s="77">
        <f t="shared" si="19"/>
        <v>2</v>
      </c>
      <c r="BM11" s="77">
        <f t="shared" si="19"/>
        <v>0</v>
      </c>
      <c r="BN11" s="77">
        <f t="shared" si="19"/>
        <v>1</v>
      </c>
      <c r="BO11" s="79">
        <f t="shared" si="19"/>
        <v>0</v>
      </c>
    </row>
    <row r="12" spans="1:67" x14ac:dyDescent="0.2">
      <c r="A12" s="75" t="s">
        <v>288</v>
      </c>
      <c r="B12" s="106" t="s">
        <v>299</v>
      </c>
      <c r="C12" s="99" t="s">
        <v>316</v>
      </c>
      <c r="D12" s="97">
        <f t="shared" si="8"/>
        <v>36</v>
      </c>
      <c r="E12" s="100">
        <v>26</v>
      </c>
      <c r="F12" s="70">
        <v>1</v>
      </c>
      <c r="G12" s="70">
        <v>0</v>
      </c>
      <c r="H12" s="70">
        <v>1</v>
      </c>
      <c r="I12" s="70">
        <v>0</v>
      </c>
      <c r="J12" s="107">
        <v>0</v>
      </c>
      <c r="K12" s="80">
        <v>8</v>
      </c>
      <c r="L12" s="97">
        <f t="shared" si="9"/>
        <v>243</v>
      </c>
      <c r="M12" s="70">
        <v>36</v>
      </c>
      <c r="N12" s="70">
        <v>6</v>
      </c>
      <c r="O12" s="70">
        <v>0</v>
      </c>
      <c r="P12" s="70">
        <v>36</v>
      </c>
      <c r="Q12" s="70">
        <v>155</v>
      </c>
      <c r="R12" s="70">
        <v>0</v>
      </c>
      <c r="S12" s="80">
        <v>10</v>
      </c>
      <c r="T12" s="97">
        <f t="shared" si="10"/>
        <v>279</v>
      </c>
      <c r="U12" s="77">
        <f t="shared" si="20"/>
        <v>62</v>
      </c>
      <c r="V12" s="77">
        <f t="shared" si="21"/>
        <v>7</v>
      </c>
      <c r="W12" s="77">
        <f t="shared" si="21"/>
        <v>0</v>
      </c>
      <c r="X12" s="77">
        <f t="shared" si="21"/>
        <v>37</v>
      </c>
      <c r="Y12" s="77">
        <f t="shared" si="21"/>
        <v>155</v>
      </c>
      <c r="Z12" s="77">
        <f t="shared" si="22"/>
        <v>0</v>
      </c>
      <c r="AA12" s="77">
        <f t="shared" si="12"/>
        <v>18</v>
      </c>
      <c r="AB12" s="97">
        <f t="shared" si="13"/>
        <v>249</v>
      </c>
      <c r="AC12" s="77">
        <f t="shared" si="14"/>
        <v>40</v>
      </c>
      <c r="AD12" s="77">
        <f t="shared" si="14"/>
        <v>3</v>
      </c>
      <c r="AE12" s="78">
        <f t="shared" si="14"/>
        <v>0</v>
      </c>
      <c r="AF12" s="77">
        <f t="shared" si="14"/>
        <v>36</v>
      </c>
      <c r="AG12" s="77">
        <f t="shared" si="14"/>
        <v>155</v>
      </c>
      <c r="AH12" s="77">
        <f t="shared" si="14"/>
        <v>0</v>
      </c>
      <c r="AI12" s="79">
        <f t="shared" si="14"/>
        <v>15</v>
      </c>
      <c r="AJ12" s="97">
        <f t="shared" si="15"/>
        <v>224</v>
      </c>
      <c r="AK12" s="70">
        <v>27</v>
      </c>
      <c r="AL12" s="70">
        <v>3</v>
      </c>
      <c r="AM12" s="70">
        <v>0</v>
      </c>
      <c r="AN12" s="70">
        <v>33</v>
      </c>
      <c r="AO12" s="70">
        <v>146</v>
      </c>
      <c r="AP12" s="70">
        <v>0</v>
      </c>
      <c r="AQ12" s="70">
        <v>15</v>
      </c>
      <c r="AR12" s="78">
        <f t="shared" si="16"/>
        <v>25</v>
      </c>
      <c r="AS12" s="70">
        <v>13</v>
      </c>
      <c r="AT12" s="70">
        <v>0</v>
      </c>
      <c r="AU12" s="70">
        <v>0</v>
      </c>
      <c r="AV12" s="70">
        <v>3</v>
      </c>
      <c r="AW12" s="70">
        <v>9</v>
      </c>
      <c r="AX12" s="70">
        <v>0</v>
      </c>
      <c r="AY12" s="80">
        <v>0</v>
      </c>
      <c r="AZ12" s="97">
        <f t="shared" si="17"/>
        <v>243</v>
      </c>
      <c r="BA12" s="70">
        <v>34</v>
      </c>
      <c r="BB12" s="70">
        <v>3</v>
      </c>
      <c r="BC12" s="70">
        <v>0</v>
      </c>
      <c r="BD12" s="70">
        <v>36</v>
      </c>
      <c r="BE12" s="70">
        <v>155</v>
      </c>
      <c r="BF12" s="70">
        <v>0</v>
      </c>
      <c r="BG12" s="80">
        <v>15</v>
      </c>
      <c r="BH12" s="97">
        <f t="shared" si="18"/>
        <v>30</v>
      </c>
      <c r="BI12" s="77">
        <f t="shared" si="19"/>
        <v>22</v>
      </c>
      <c r="BJ12" s="77">
        <f t="shared" si="19"/>
        <v>4</v>
      </c>
      <c r="BK12" s="78">
        <f t="shared" si="19"/>
        <v>0</v>
      </c>
      <c r="BL12" s="77">
        <f t="shared" si="19"/>
        <v>1</v>
      </c>
      <c r="BM12" s="77">
        <f t="shared" si="19"/>
        <v>0</v>
      </c>
      <c r="BN12" s="77">
        <f t="shared" si="19"/>
        <v>0</v>
      </c>
      <c r="BO12" s="79">
        <f t="shared" si="19"/>
        <v>3</v>
      </c>
    </row>
    <row r="13" spans="1:67" x14ac:dyDescent="0.2">
      <c r="A13" s="75"/>
      <c r="B13" s="106"/>
      <c r="C13" s="99"/>
      <c r="D13" s="97">
        <f t="shared" si="8"/>
        <v>0</v>
      </c>
      <c r="E13" s="100"/>
      <c r="F13" s="70"/>
      <c r="G13" s="70"/>
      <c r="H13" s="70"/>
      <c r="I13" s="70"/>
      <c r="J13" s="107"/>
      <c r="K13" s="80"/>
      <c r="L13" s="97">
        <f t="shared" si="9"/>
        <v>0</v>
      </c>
      <c r="M13" s="70"/>
      <c r="N13" s="70"/>
      <c r="O13" s="70"/>
      <c r="P13" s="70"/>
      <c r="Q13" s="70"/>
      <c r="R13" s="70"/>
      <c r="S13" s="80"/>
      <c r="T13" s="97">
        <f t="shared" si="10"/>
        <v>0</v>
      </c>
      <c r="U13" s="77">
        <f t="shared" si="20"/>
        <v>0</v>
      </c>
      <c r="V13" s="77">
        <f t="shared" si="21"/>
        <v>0</v>
      </c>
      <c r="W13" s="77">
        <f t="shared" si="21"/>
        <v>0</v>
      </c>
      <c r="X13" s="77">
        <f t="shared" si="21"/>
        <v>0</v>
      </c>
      <c r="Y13" s="77">
        <f t="shared" si="21"/>
        <v>0</v>
      </c>
      <c r="Z13" s="77">
        <f t="shared" si="22"/>
        <v>0</v>
      </c>
      <c r="AA13" s="77">
        <f t="shared" si="12"/>
        <v>0</v>
      </c>
      <c r="AB13" s="97">
        <f t="shared" si="13"/>
        <v>0</v>
      </c>
      <c r="AC13" s="77">
        <f t="shared" si="14"/>
        <v>0</v>
      </c>
      <c r="AD13" s="77">
        <f t="shared" si="14"/>
        <v>0</v>
      </c>
      <c r="AE13" s="78">
        <f t="shared" si="14"/>
        <v>0</v>
      </c>
      <c r="AF13" s="77">
        <f t="shared" si="14"/>
        <v>0</v>
      </c>
      <c r="AG13" s="77">
        <f t="shared" si="14"/>
        <v>0</v>
      </c>
      <c r="AH13" s="77">
        <f t="shared" si="14"/>
        <v>0</v>
      </c>
      <c r="AI13" s="79">
        <f t="shared" si="14"/>
        <v>0</v>
      </c>
      <c r="AJ13" s="97">
        <f t="shared" si="15"/>
        <v>0</v>
      </c>
      <c r="AK13" s="70"/>
      <c r="AL13" s="70"/>
      <c r="AM13" s="70"/>
      <c r="AN13" s="70"/>
      <c r="AO13" s="70"/>
      <c r="AP13" s="70"/>
      <c r="AQ13" s="70"/>
      <c r="AR13" s="78">
        <f t="shared" si="16"/>
        <v>0</v>
      </c>
      <c r="AS13" s="70"/>
      <c r="AT13" s="70"/>
      <c r="AU13" s="70"/>
      <c r="AV13" s="70"/>
      <c r="AW13" s="70"/>
      <c r="AX13" s="70"/>
      <c r="AY13" s="80"/>
      <c r="AZ13" s="97">
        <f t="shared" si="17"/>
        <v>0</v>
      </c>
      <c r="BA13" s="70"/>
      <c r="BB13" s="70"/>
      <c r="BC13" s="70"/>
      <c r="BD13" s="70"/>
      <c r="BE13" s="70"/>
      <c r="BF13" s="70"/>
      <c r="BG13" s="80"/>
      <c r="BH13" s="97">
        <f t="shared" si="18"/>
        <v>0</v>
      </c>
      <c r="BI13" s="77">
        <f t="shared" si="19"/>
        <v>0</v>
      </c>
      <c r="BJ13" s="77">
        <f t="shared" si="19"/>
        <v>0</v>
      </c>
      <c r="BK13" s="78">
        <f t="shared" si="19"/>
        <v>0</v>
      </c>
      <c r="BL13" s="77">
        <f t="shared" si="19"/>
        <v>0</v>
      </c>
      <c r="BM13" s="77">
        <f t="shared" si="19"/>
        <v>0</v>
      </c>
      <c r="BN13" s="77">
        <f t="shared" si="19"/>
        <v>0</v>
      </c>
      <c r="BO13" s="79">
        <f t="shared" si="19"/>
        <v>0</v>
      </c>
    </row>
    <row r="14" spans="1:67" x14ac:dyDescent="0.2">
      <c r="A14" s="75"/>
      <c r="B14" s="106"/>
      <c r="C14" s="99"/>
      <c r="D14" s="97">
        <f t="shared" si="8"/>
        <v>0</v>
      </c>
      <c r="E14" s="100"/>
      <c r="F14" s="70"/>
      <c r="G14" s="70"/>
      <c r="H14" s="70"/>
      <c r="I14" s="70"/>
      <c r="J14" s="107"/>
      <c r="K14" s="80"/>
      <c r="L14" s="97">
        <f t="shared" si="9"/>
        <v>0</v>
      </c>
      <c r="M14" s="70"/>
      <c r="N14" s="70"/>
      <c r="O14" s="70"/>
      <c r="P14" s="70"/>
      <c r="Q14" s="70"/>
      <c r="R14" s="70"/>
      <c r="S14" s="80"/>
      <c r="T14" s="97">
        <f t="shared" si="10"/>
        <v>0</v>
      </c>
      <c r="U14" s="77">
        <f t="shared" si="20"/>
        <v>0</v>
      </c>
      <c r="V14" s="77">
        <f t="shared" si="21"/>
        <v>0</v>
      </c>
      <c r="W14" s="77">
        <f t="shared" si="21"/>
        <v>0</v>
      </c>
      <c r="X14" s="77">
        <f t="shared" si="21"/>
        <v>0</v>
      </c>
      <c r="Y14" s="77">
        <f t="shared" si="21"/>
        <v>0</v>
      </c>
      <c r="Z14" s="77">
        <f t="shared" si="22"/>
        <v>0</v>
      </c>
      <c r="AA14" s="77">
        <f t="shared" si="12"/>
        <v>0</v>
      </c>
      <c r="AB14" s="97">
        <f t="shared" si="13"/>
        <v>0</v>
      </c>
      <c r="AC14" s="77">
        <f t="shared" si="14"/>
        <v>0</v>
      </c>
      <c r="AD14" s="77">
        <f t="shared" si="14"/>
        <v>0</v>
      </c>
      <c r="AE14" s="78">
        <f t="shared" si="14"/>
        <v>0</v>
      </c>
      <c r="AF14" s="77">
        <f t="shared" si="14"/>
        <v>0</v>
      </c>
      <c r="AG14" s="77">
        <f t="shared" si="14"/>
        <v>0</v>
      </c>
      <c r="AH14" s="77">
        <f t="shared" si="14"/>
        <v>0</v>
      </c>
      <c r="AI14" s="79">
        <f t="shared" si="14"/>
        <v>0</v>
      </c>
      <c r="AJ14" s="97">
        <f t="shared" si="15"/>
        <v>0</v>
      </c>
      <c r="AK14" s="70"/>
      <c r="AL14" s="70"/>
      <c r="AM14" s="70"/>
      <c r="AN14" s="70"/>
      <c r="AO14" s="70"/>
      <c r="AP14" s="70"/>
      <c r="AQ14" s="70"/>
      <c r="AR14" s="78">
        <f t="shared" si="16"/>
        <v>0</v>
      </c>
      <c r="AS14" s="70"/>
      <c r="AT14" s="70"/>
      <c r="AU14" s="70"/>
      <c r="AV14" s="70"/>
      <c r="AW14" s="70"/>
      <c r="AX14" s="70"/>
      <c r="AY14" s="80"/>
      <c r="AZ14" s="97">
        <f t="shared" si="17"/>
        <v>0</v>
      </c>
      <c r="BA14" s="70"/>
      <c r="BB14" s="70"/>
      <c r="BC14" s="70"/>
      <c r="BD14" s="70"/>
      <c r="BE14" s="70"/>
      <c r="BF14" s="70"/>
      <c r="BG14" s="80"/>
      <c r="BH14" s="97">
        <f t="shared" si="18"/>
        <v>0</v>
      </c>
      <c r="BI14" s="77">
        <f t="shared" si="19"/>
        <v>0</v>
      </c>
      <c r="BJ14" s="77">
        <f t="shared" si="19"/>
        <v>0</v>
      </c>
      <c r="BK14" s="78">
        <f t="shared" si="19"/>
        <v>0</v>
      </c>
      <c r="BL14" s="77">
        <f t="shared" si="19"/>
        <v>0</v>
      </c>
      <c r="BM14" s="77">
        <f t="shared" si="19"/>
        <v>0</v>
      </c>
      <c r="BN14" s="77">
        <f t="shared" si="19"/>
        <v>0</v>
      </c>
      <c r="BO14" s="79">
        <f t="shared" si="19"/>
        <v>0</v>
      </c>
    </row>
    <row r="15" spans="1:67" x14ac:dyDescent="0.2">
      <c r="A15" s="75"/>
      <c r="B15" s="106"/>
      <c r="C15" s="99"/>
      <c r="D15" s="97">
        <f t="shared" ref="D15:D18" si="23">E15+F15+G15+H15+I15+J15+K15</f>
        <v>0</v>
      </c>
      <c r="E15" s="100"/>
      <c r="F15" s="70"/>
      <c r="G15" s="70"/>
      <c r="H15" s="70"/>
      <c r="I15" s="70"/>
      <c r="J15" s="107"/>
      <c r="K15" s="80"/>
      <c r="L15" s="97">
        <f t="shared" ref="L15:L18" si="24">M15+N15+O15+P15+Q15+R15+S15</f>
        <v>0</v>
      </c>
      <c r="M15" s="70"/>
      <c r="N15" s="70"/>
      <c r="O15" s="70"/>
      <c r="P15" s="70"/>
      <c r="Q15" s="70"/>
      <c r="R15" s="70"/>
      <c r="S15" s="80"/>
      <c r="T15" s="97">
        <f t="shared" ref="T15:T18" si="25">U15+V15+W15+X15+Y15+Z15+AA15</f>
        <v>0</v>
      </c>
      <c r="U15" s="77">
        <f t="shared" ref="U15:U18" si="26">E15+M15</f>
        <v>0</v>
      </c>
      <c r="V15" s="77">
        <f t="shared" ref="V15:V18" si="27">F15+N15</f>
        <v>0</v>
      </c>
      <c r="W15" s="77">
        <f t="shared" ref="W15:W18" si="28">G15+O15</f>
        <v>0</v>
      </c>
      <c r="X15" s="77">
        <f t="shared" ref="X15:X18" si="29">H15+P15</f>
        <v>0</v>
      </c>
      <c r="Y15" s="77">
        <f t="shared" ref="Y15:Y18" si="30">I15+Q15</f>
        <v>0</v>
      </c>
      <c r="Z15" s="77">
        <f t="shared" ref="Z15:Z18" si="31">J15+R15</f>
        <v>0</v>
      </c>
      <c r="AA15" s="77">
        <f t="shared" ref="AA15:AA18" si="32">K15+S15</f>
        <v>0</v>
      </c>
      <c r="AB15" s="97">
        <f t="shared" ref="AB15:AB18" si="33">AC15+AD15+AE15+AF15+AG15+AH15+AI15</f>
        <v>0</v>
      </c>
      <c r="AC15" s="77">
        <f t="shared" ref="AC15:AC18" si="34">AK15+AS15</f>
        <v>0</v>
      </c>
      <c r="AD15" s="77">
        <f t="shared" ref="AD15:AD18" si="35">AL15+AT15</f>
        <v>0</v>
      </c>
      <c r="AE15" s="78">
        <f t="shared" ref="AE15:AE18" si="36">AM15+AU15</f>
        <v>0</v>
      </c>
      <c r="AF15" s="77">
        <f t="shared" ref="AF15:AF18" si="37">AN15+AV15</f>
        <v>0</v>
      </c>
      <c r="AG15" s="77">
        <f t="shared" ref="AG15:AG18" si="38">AO15+AW15</f>
        <v>0</v>
      </c>
      <c r="AH15" s="77">
        <f t="shared" ref="AH15:AH18" si="39">AP15+AX15</f>
        <v>0</v>
      </c>
      <c r="AI15" s="79">
        <f t="shared" ref="AI15:AI18" si="40">AQ15+AY15</f>
        <v>0</v>
      </c>
      <c r="AJ15" s="97">
        <f t="shared" ref="AJ15:AJ18" si="41">AK15+AL15+AM15+AN15+AO15+AP15+AQ15</f>
        <v>0</v>
      </c>
      <c r="AK15" s="70"/>
      <c r="AL15" s="70"/>
      <c r="AM15" s="70"/>
      <c r="AN15" s="70"/>
      <c r="AO15" s="70"/>
      <c r="AP15" s="70"/>
      <c r="AQ15" s="70"/>
      <c r="AR15" s="78">
        <f t="shared" ref="AR15:AR18" si="42">AS15+AT15+AU15+AV15+AW15+AX15+AY15</f>
        <v>0</v>
      </c>
      <c r="AS15" s="70"/>
      <c r="AT15" s="70"/>
      <c r="AU15" s="70"/>
      <c r="AV15" s="70"/>
      <c r="AW15" s="70"/>
      <c r="AX15" s="70"/>
      <c r="AY15" s="80"/>
      <c r="AZ15" s="97">
        <f t="shared" ref="AZ15:AZ18" si="43">BA15+BB15+BC15+BD15+BE15+BF15+BG15</f>
        <v>0</v>
      </c>
      <c r="BA15" s="70"/>
      <c r="BB15" s="70"/>
      <c r="BC15" s="70"/>
      <c r="BD15" s="70"/>
      <c r="BE15" s="70"/>
      <c r="BF15" s="70"/>
      <c r="BG15" s="80"/>
      <c r="BH15" s="97">
        <f t="shared" ref="BH15:BH18" si="44">BI15+BJ15+BK15+BL15+BM15+BN15+BO15</f>
        <v>0</v>
      </c>
      <c r="BI15" s="77">
        <f t="shared" ref="BI15:BI18" si="45">U15-AC15</f>
        <v>0</v>
      </c>
      <c r="BJ15" s="77">
        <f t="shared" ref="BJ15:BJ18" si="46">V15-AD15</f>
        <v>0</v>
      </c>
      <c r="BK15" s="78">
        <f t="shared" ref="BK15:BK18" si="47">W15-AE15</f>
        <v>0</v>
      </c>
      <c r="BL15" s="77">
        <f t="shared" ref="BL15:BL18" si="48">X15-AF15</f>
        <v>0</v>
      </c>
      <c r="BM15" s="77">
        <f t="shared" ref="BM15:BM18" si="49">Y15-AG15</f>
        <v>0</v>
      </c>
      <c r="BN15" s="77">
        <f t="shared" ref="BN15:BN18" si="50">Z15-AH15</f>
        <v>0</v>
      </c>
      <c r="BO15" s="79">
        <f t="shared" ref="BO15:BO18" si="51">AA15-AI15</f>
        <v>0</v>
      </c>
    </row>
    <row r="16" spans="1:67" x14ac:dyDescent="0.2">
      <c r="A16" s="75"/>
      <c r="B16" s="106"/>
      <c r="C16" s="99"/>
      <c r="D16" s="97">
        <f t="shared" si="23"/>
        <v>0</v>
      </c>
      <c r="E16" s="100"/>
      <c r="F16" s="70"/>
      <c r="G16" s="70"/>
      <c r="H16" s="70"/>
      <c r="I16" s="70"/>
      <c r="J16" s="107"/>
      <c r="K16" s="80"/>
      <c r="L16" s="97">
        <f t="shared" si="24"/>
        <v>0</v>
      </c>
      <c r="M16" s="70"/>
      <c r="N16" s="70"/>
      <c r="O16" s="70"/>
      <c r="P16" s="70"/>
      <c r="Q16" s="70"/>
      <c r="R16" s="70"/>
      <c r="S16" s="80"/>
      <c r="T16" s="97">
        <f t="shared" si="25"/>
        <v>0</v>
      </c>
      <c r="U16" s="77">
        <f t="shared" si="26"/>
        <v>0</v>
      </c>
      <c r="V16" s="77">
        <f t="shared" si="27"/>
        <v>0</v>
      </c>
      <c r="W16" s="77">
        <f t="shared" si="28"/>
        <v>0</v>
      </c>
      <c r="X16" s="77">
        <f t="shared" si="29"/>
        <v>0</v>
      </c>
      <c r="Y16" s="77">
        <f t="shared" si="30"/>
        <v>0</v>
      </c>
      <c r="Z16" s="77">
        <f t="shared" si="31"/>
        <v>0</v>
      </c>
      <c r="AA16" s="77">
        <f t="shared" si="32"/>
        <v>0</v>
      </c>
      <c r="AB16" s="97">
        <f t="shared" si="33"/>
        <v>0</v>
      </c>
      <c r="AC16" s="77">
        <f t="shared" si="34"/>
        <v>0</v>
      </c>
      <c r="AD16" s="77">
        <f t="shared" si="35"/>
        <v>0</v>
      </c>
      <c r="AE16" s="78">
        <f t="shared" si="36"/>
        <v>0</v>
      </c>
      <c r="AF16" s="77">
        <f t="shared" si="37"/>
        <v>0</v>
      </c>
      <c r="AG16" s="77">
        <f t="shared" si="38"/>
        <v>0</v>
      </c>
      <c r="AH16" s="77">
        <f t="shared" si="39"/>
        <v>0</v>
      </c>
      <c r="AI16" s="79">
        <f t="shared" si="40"/>
        <v>0</v>
      </c>
      <c r="AJ16" s="97">
        <f t="shared" si="41"/>
        <v>0</v>
      </c>
      <c r="AK16" s="70"/>
      <c r="AL16" s="70"/>
      <c r="AM16" s="70"/>
      <c r="AN16" s="70"/>
      <c r="AO16" s="70"/>
      <c r="AP16" s="70"/>
      <c r="AQ16" s="70"/>
      <c r="AR16" s="78">
        <f t="shared" si="42"/>
        <v>0</v>
      </c>
      <c r="AS16" s="70"/>
      <c r="AT16" s="70"/>
      <c r="AU16" s="70"/>
      <c r="AV16" s="70"/>
      <c r="AW16" s="70"/>
      <c r="AX16" s="70"/>
      <c r="AY16" s="80"/>
      <c r="AZ16" s="97">
        <f t="shared" si="43"/>
        <v>0</v>
      </c>
      <c r="BA16" s="70"/>
      <c r="BB16" s="70"/>
      <c r="BC16" s="70"/>
      <c r="BD16" s="70"/>
      <c r="BE16" s="70"/>
      <c r="BF16" s="70"/>
      <c r="BG16" s="80"/>
      <c r="BH16" s="97">
        <f t="shared" si="44"/>
        <v>0</v>
      </c>
      <c r="BI16" s="77">
        <f t="shared" si="45"/>
        <v>0</v>
      </c>
      <c r="BJ16" s="77">
        <f t="shared" si="46"/>
        <v>0</v>
      </c>
      <c r="BK16" s="78">
        <f t="shared" si="47"/>
        <v>0</v>
      </c>
      <c r="BL16" s="77">
        <f t="shared" si="48"/>
        <v>0</v>
      </c>
      <c r="BM16" s="77">
        <f t="shared" si="49"/>
        <v>0</v>
      </c>
      <c r="BN16" s="77">
        <f t="shared" si="50"/>
        <v>0</v>
      </c>
      <c r="BO16" s="79">
        <f t="shared" si="51"/>
        <v>0</v>
      </c>
    </row>
    <row r="17" spans="1:67" x14ac:dyDescent="0.2">
      <c r="A17" s="75"/>
      <c r="B17" s="106"/>
      <c r="C17" s="99"/>
      <c r="D17" s="97">
        <f t="shared" si="23"/>
        <v>0</v>
      </c>
      <c r="E17" s="100"/>
      <c r="F17" s="70"/>
      <c r="G17" s="70"/>
      <c r="H17" s="70"/>
      <c r="I17" s="70"/>
      <c r="J17" s="107"/>
      <c r="K17" s="80"/>
      <c r="L17" s="97">
        <f t="shared" si="24"/>
        <v>0</v>
      </c>
      <c r="M17" s="70"/>
      <c r="N17" s="70"/>
      <c r="O17" s="70"/>
      <c r="P17" s="70"/>
      <c r="Q17" s="70"/>
      <c r="R17" s="70"/>
      <c r="S17" s="80"/>
      <c r="T17" s="97">
        <f t="shared" si="25"/>
        <v>0</v>
      </c>
      <c r="U17" s="77">
        <f t="shared" si="26"/>
        <v>0</v>
      </c>
      <c r="V17" s="77">
        <f t="shared" si="27"/>
        <v>0</v>
      </c>
      <c r="W17" s="77">
        <f t="shared" si="28"/>
        <v>0</v>
      </c>
      <c r="X17" s="77">
        <f t="shared" si="29"/>
        <v>0</v>
      </c>
      <c r="Y17" s="77">
        <f t="shared" si="30"/>
        <v>0</v>
      </c>
      <c r="Z17" s="77">
        <f t="shared" si="31"/>
        <v>0</v>
      </c>
      <c r="AA17" s="77">
        <f t="shared" si="32"/>
        <v>0</v>
      </c>
      <c r="AB17" s="97">
        <f t="shared" si="33"/>
        <v>0</v>
      </c>
      <c r="AC17" s="77">
        <f t="shared" si="34"/>
        <v>0</v>
      </c>
      <c r="AD17" s="77">
        <f t="shared" si="35"/>
        <v>0</v>
      </c>
      <c r="AE17" s="78">
        <f t="shared" si="36"/>
        <v>0</v>
      </c>
      <c r="AF17" s="77">
        <f t="shared" si="37"/>
        <v>0</v>
      </c>
      <c r="AG17" s="77">
        <f t="shared" si="38"/>
        <v>0</v>
      </c>
      <c r="AH17" s="77">
        <f t="shared" si="39"/>
        <v>0</v>
      </c>
      <c r="AI17" s="79">
        <f t="shared" si="40"/>
        <v>0</v>
      </c>
      <c r="AJ17" s="97">
        <f t="shared" si="41"/>
        <v>0</v>
      </c>
      <c r="AK17" s="70"/>
      <c r="AL17" s="70"/>
      <c r="AM17" s="70"/>
      <c r="AN17" s="70"/>
      <c r="AO17" s="70"/>
      <c r="AP17" s="70"/>
      <c r="AQ17" s="70"/>
      <c r="AR17" s="78">
        <f t="shared" si="42"/>
        <v>0</v>
      </c>
      <c r="AS17" s="70"/>
      <c r="AT17" s="70"/>
      <c r="AU17" s="70"/>
      <c r="AV17" s="70"/>
      <c r="AW17" s="70"/>
      <c r="AX17" s="70"/>
      <c r="AY17" s="80"/>
      <c r="AZ17" s="97">
        <f t="shared" si="43"/>
        <v>0</v>
      </c>
      <c r="BA17" s="70"/>
      <c r="BB17" s="70"/>
      <c r="BC17" s="70"/>
      <c r="BD17" s="70"/>
      <c r="BE17" s="70"/>
      <c r="BF17" s="70"/>
      <c r="BG17" s="80"/>
      <c r="BH17" s="97">
        <f t="shared" si="44"/>
        <v>0</v>
      </c>
      <c r="BI17" s="77">
        <f t="shared" si="45"/>
        <v>0</v>
      </c>
      <c r="BJ17" s="77">
        <f t="shared" si="46"/>
        <v>0</v>
      </c>
      <c r="BK17" s="78">
        <f t="shared" si="47"/>
        <v>0</v>
      </c>
      <c r="BL17" s="77">
        <f t="shared" si="48"/>
        <v>0</v>
      </c>
      <c r="BM17" s="77">
        <f t="shared" si="49"/>
        <v>0</v>
      </c>
      <c r="BN17" s="77">
        <f t="shared" si="50"/>
        <v>0</v>
      </c>
      <c r="BO17" s="79">
        <f t="shared" si="51"/>
        <v>0</v>
      </c>
    </row>
    <row r="18" spans="1:67" x14ac:dyDescent="0.2">
      <c r="A18" s="75"/>
      <c r="B18" s="106"/>
      <c r="C18" s="99"/>
      <c r="D18" s="97">
        <f t="shared" si="23"/>
        <v>0</v>
      </c>
      <c r="E18" s="100"/>
      <c r="F18" s="70"/>
      <c r="G18" s="70"/>
      <c r="H18" s="70"/>
      <c r="I18" s="70"/>
      <c r="J18" s="107"/>
      <c r="K18" s="80"/>
      <c r="L18" s="97">
        <f t="shared" si="24"/>
        <v>0</v>
      </c>
      <c r="M18" s="70"/>
      <c r="N18" s="70"/>
      <c r="O18" s="70"/>
      <c r="P18" s="70"/>
      <c r="Q18" s="70"/>
      <c r="R18" s="70"/>
      <c r="S18" s="80"/>
      <c r="T18" s="97">
        <f t="shared" si="25"/>
        <v>0</v>
      </c>
      <c r="U18" s="77">
        <f t="shared" si="26"/>
        <v>0</v>
      </c>
      <c r="V18" s="77">
        <f t="shared" si="27"/>
        <v>0</v>
      </c>
      <c r="W18" s="77">
        <f t="shared" si="28"/>
        <v>0</v>
      </c>
      <c r="X18" s="77">
        <f t="shared" si="29"/>
        <v>0</v>
      </c>
      <c r="Y18" s="77">
        <f t="shared" si="30"/>
        <v>0</v>
      </c>
      <c r="Z18" s="77">
        <f t="shared" si="31"/>
        <v>0</v>
      </c>
      <c r="AA18" s="77">
        <f t="shared" si="32"/>
        <v>0</v>
      </c>
      <c r="AB18" s="97">
        <f t="shared" si="33"/>
        <v>0</v>
      </c>
      <c r="AC18" s="77">
        <f t="shared" si="34"/>
        <v>0</v>
      </c>
      <c r="AD18" s="77">
        <f t="shared" si="35"/>
        <v>0</v>
      </c>
      <c r="AE18" s="78">
        <f t="shared" si="36"/>
        <v>0</v>
      </c>
      <c r="AF18" s="77">
        <f t="shared" si="37"/>
        <v>0</v>
      </c>
      <c r="AG18" s="77">
        <f t="shared" si="38"/>
        <v>0</v>
      </c>
      <c r="AH18" s="77">
        <f t="shared" si="39"/>
        <v>0</v>
      </c>
      <c r="AI18" s="79">
        <f t="shared" si="40"/>
        <v>0</v>
      </c>
      <c r="AJ18" s="97">
        <f t="shared" si="41"/>
        <v>0</v>
      </c>
      <c r="AK18" s="70"/>
      <c r="AL18" s="70"/>
      <c r="AM18" s="70"/>
      <c r="AN18" s="70"/>
      <c r="AO18" s="70"/>
      <c r="AP18" s="70"/>
      <c r="AQ18" s="70"/>
      <c r="AR18" s="78">
        <f t="shared" si="42"/>
        <v>0</v>
      </c>
      <c r="AS18" s="70"/>
      <c r="AT18" s="70"/>
      <c r="AU18" s="70"/>
      <c r="AV18" s="70"/>
      <c r="AW18" s="70"/>
      <c r="AX18" s="70"/>
      <c r="AY18" s="80"/>
      <c r="AZ18" s="97">
        <f t="shared" si="43"/>
        <v>0</v>
      </c>
      <c r="BA18" s="70"/>
      <c r="BB18" s="70"/>
      <c r="BC18" s="70"/>
      <c r="BD18" s="70"/>
      <c r="BE18" s="70"/>
      <c r="BF18" s="70"/>
      <c r="BG18" s="80"/>
      <c r="BH18" s="97">
        <f t="shared" si="44"/>
        <v>0</v>
      </c>
      <c r="BI18" s="77">
        <f t="shared" si="45"/>
        <v>0</v>
      </c>
      <c r="BJ18" s="77">
        <f t="shared" si="46"/>
        <v>0</v>
      </c>
      <c r="BK18" s="78">
        <f t="shared" si="47"/>
        <v>0</v>
      </c>
      <c r="BL18" s="77">
        <f t="shared" si="48"/>
        <v>0</v>
      </c>
      <c r="BM18" s="77">
        <f t="shared" si="49"/>
        <v>0</v>
      </c>
      <c r="BN18" s="77">
        <f t="shared" si="50"/>
        <v>0</v>
      </c>
      <c r="BO18" s="79">
        <f t="shared" si="51"/>
        <v>0</v>
      </c>
    </row>
    <row r="20" spans="1:67" x14ac:dyDescent="0.2">
      <c r="BA20" s="390" t="s">
        <v>59</v>
      </c>
      <c r="BB20" s="390"/>
      <c r="BC20" s="390"/>
      <c r="BD20" s="390"/>
      <c r="BE20" s="390"/>
      <c r="BF20" s="390"/>
      <c r="BG20" s="390"/>
      <c r="BH20" s="390"/>
      <c r="BI20" s="390"/>
      <c r="BJ20" s="390"/>
      <c r="BK20" s="66"/>
    </row>
    <row r="21" spans="1:67" x14ac:dyDescent="0.2">
      <c r="BB21" t="s">
        <v>283</v>
      </c>
    </row>
    <row r="22" spans="1:67" ht="16.5" x14ac:dyDescent="0.25">
      <c r="AJ22" s="81" t="s">
        <v>321</v>
      </c>
      <c r="AO22" s="82" t="s">
        <v>326</v>
      </c>
      <c r="AP22" s="83"/>
      <c r="AQ22" s="83"/>
      <c r="AR22" s="84"/>
      <c r="AS22" s="84"/>
      <c r="AT22" s="84"/>
      <c r="AU22" s="84"/>
      <c r="AV22" s="85" t="s">
        <v>99</v>
      </c>
      <c r="AW22" s="86"/>
      <c r="AX22" s="86"/>
      <c r="AY22" s="86"/>
      <c r="AZ22" s="87"/>
      <c r="BA22" s="87"/>
    </row>
    <row r="23" spans="1:67" ht="16.5" x14ac:dyDescent="0.25">
      <c r="AJ23" s="88"/>
      <c r="AO23" s="82"/>
      <c r="AP23" s="83"/>
      <c r="AQ23" s="83"/>
      <c r="AR23" s="84"/>
      <c r="AS23" s="84"/>
      <c r="AT23" s="84"/>
      <c r="AU23" s="84"/>
      <c r="AV23" s="89"/>
      <c r="AW23" s="89"/>
      <c r="AX23" s="108"/>
      <c r="AY23" s="89"/>
      <c r="AZ23" s="87"/>
      <c r="BA23" s="87"/>
    </row>
    <row r="24" spans="1:67" x14ac:dyDescent="0.2">
      <c r="AJ24" s="68"/>
      <c r="AO24" s="7" t="s">
        <v>323</v>
      </c>
      <c r="AP24" s="68"/>
      <c r="AQ24" s="68"/>
      <c r="AR24" s="68"/>
      <c r="AS24" s="68"/>
      <c r="AT24" s="68"/>
      <c r="AU24" s="68"/>
      <c r="AV24" s="7" t="s">
        <v>81</v>
      </c>
      <c r="AW24" s="68"/>
      <c r="AX24" s="68"/>
      <c r="AY24" s="68"/>
      <c r="AZ24" s="68"/>
      <c r="BA24" s="68"/>
    </row>
    <row r="170" spans="14:14" x14ac:dyDescent="0.2">
      <c r="N170" s="109"/>
    </row>
  </sheetData>
  <mergeCells count="31"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20:BJ20"/>
    <mergeCell ref="AR7:AR8"/>
    <mergeCell ref="AS7:AY7"/>
    <mergeCell ref="AZ7:AZ8"/>
    <mergeCell ref="BA7:BG7"/>
    <mergeCell ref="AZ5:BG5"/>
    <mergeCell ref="AJ5:AY5"/>
    <mergeCell ref="T7:T8"/>
    <mergeCell ref="T5:AA6"/>
    <mergeCell ref="U7:AA7"/>
    <mergeCell ref="AB5:AI6"/>
    <mergeCell ref="AR6:AY6"/>
    <mergeCell ref="AZ6:BG6"/>
    <mergeCell ref="AB7:AB8"/>
    <mergeCell ref="AC7:AI7"/>
    <mergeCell ref="BH5:BO6"/>
    <mergeCell ref="AJ6:AQ6"/>
    <mergeCell ref="BH7:BH8"/>
    <mergeCell ref="BI7:BO7"/>
    <mergeCell ref="AJ7:AJ8"/>
    <mergeCell ref="AK7:AQ7"/>
  </mergeCells>
  <phoneticPr fontId="0" type="noConversion"/>
  <hyperlinks>
    <hyperlink ref="O1:P1" location="'Списък Приложения'!A1" display="НАЗАД"/>
  </hyperlinks>
  <pageMargins left="0.19685039370078741" right="0.11811023622047245" top="0.15748031496062992" bottom="0.15748031496062992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9"/>
  <sheetViews>
    <sheetView topLeftCell="W1" zoomScale="80" zoomScaleNormal="80" workbookViewId="0">
      <selection activeCell="AE22" sqref="AE1:BF22"/>
    </sheetView>
  </sheetViews>
  <sheetFormatPr defaultRowHeight="12.75" x14ac:dyDescent="0.2"/>
  <cols>
    <col min="1" max="1" width="5.28515625" customWidth="1"/>
    <col min="2" max="2" width="30.855468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74" t="s">
        <v>83</v>
      </c>
      <c r="C1" s="72"/>
      <c r="AE1" s="72"/>
    </row>
    <row r="2" spans="1:58" ht="30.75" customHeight="1" x14ac:dyDescent="0.2">
      <c r="B2" s="476" t="s">
        <v>306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5" t="s">
        <v>140</v>
      </c>
      <c r="AF2" s="475"/>
      <c r="AG2" s="475"/>
      <c r="AH2" s="475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122"/>
      <c r="BA2" s="122"/>
      <c r="BB2" s="122"/>
      <c r="BC2" s="122"/>
      <c r="BD2" s="122"/>
      <c r="BE2" s="122"/>
      <c r="BF2" s="122"/>
    </row>
    <row r="3" spans="1:58" ht="13.5" thickBot="1" x14ac:dyDescent="0.25">
      <c r="G3" s="72"/>
      <c r="L3" s="72" t="s">
        <v>180</v>
      </c>
      <c r="AI3" s="72"/>
    </row>
    <row r="4" spans="1:58" ht="42" customHeight="1" x14ac:dyDescent="0.2">
      <c r="A4" s="430" t="s">
        <v>120</v>
      </c>
      <c r="B4" s="472" t="s">
        <v>181</v>
      </c>
      <c r="C4" s="421" t="s">
        <v>85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3"/>
      <c r="AE4" s="421" t="s">
        <v>86</v>
      </c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3"/>
    </row>
    <row r="5" spans="1:58" ht="15.75" customHeight="1" x14ac:dyDescent="0.2">
      <c r="A5" s="431"/>
      <c r="B5" s="473"/>
      <c r="C5" s="438" t="s">
        <v>87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40"/>
      <c r="AE5" s="438" t="s">
        <v>87</v>
      </c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40"/>
    </row>
    <row r="6" spans="1:58" s="67" customFormat="1" ht="24" customHeight="1" x14ac:dyDescent="0.2">
      <c r="A6" s="471"/>
      <c r="B6" s="473"/>
      <c r="C6" s="144" t="s">
        <v>80</v>
      </c>
      <c r="D6" s="154">
        <v>1</v>
      </c>
      <c r="E6" s="145">
        <v>2</v>
      </c>
      <c r="F6" s="145" t="s">
        <v>88</v>
      </c>
      <c r="G6" s="145" t="s">
        <v>89</v>
      </c>
      <c r="H6" s="145" t="s">
        <v>90</v>
      </c>
      <c r="I6" s="145" t="s">
        <v>182</v>
      </c>
      <c r="J6" s="145" t="s">
        <v>183</v>
      </c>
      <c r="K6" s="145" t="s">
        <v>184</v>
      </c>
      <c r="L6" s="145" t="s">
        <v>185</v>
      </c>
      <c r="M6" s="145" t="s">
        <v>91</v>
      </c>
      <c r="N6" s="145" t="s">
        <v>92</v>
      </c>
      <c r="O6" s="145" t="s">
        <v>93</v>
      </c>
      <c r="P6" s="145" t="s">
        <v>53</v>
      </c>
      <c r="Q6" s="145" t="s">
        <v>54</v>
      </c>
      <c r="R6" s="145" t="s">
        <v>55</v>
      </c>
      <c r="S6" s="145" t="s">
        <v>56</v>
      </c>
      <c r="T6" s="145" t="s">
        <v>94</v>
      </c>
      <c r="U6" s="145" t="s">
        <v>95</v>
      </c>
      <c r="V6" s="145" t="s">
        <v>96</v>
      </c>
      <c r="W6" s="145" t="s">
        <v>97</v>
      </c>
      <c r="X6" s="145" t="s">
        <v>188</v>
      </c>
      <c r="Y6" s="145" t="s">
        <v>189</v>
      </c>
      <c r="Z6" s="145" t="s">
        <v>190</v>
      </c>
      <c r="AA6" s="145" t="s">
        <v>191</v>
      </c>
      <c r="AB6" s="145" t="s">
        <v>192</v>
      </c>
      <c r="AC6" s="145" t="s">
        <v>193</v>
      </c>
      <c r="AD6" s="146" t="s">
        <v>194</v>
      </c>
      <c r="AE6" s="144" t="s">
        <v>80</v>
      </c>
      <c r="AF6" s="154">
        <v>1</v>
      </c>
      <c r="AG6" s="145">
        <v>2</v>
      </c>
      <c r="AH6" s="145" t="s">
        <v>88</v>
      </c>
      <c r="AI6" s="145" t="s">
        <v>89</v>
      </c>
      <c r="AJ6" s="145" t="s">
        <v>90</v>
      </c>
      <c r="AK6" s="145" t="s">
        <v>182</v>
      </c>
      <c r="AL6" s="145" t="s">
        <v>183</v>
      </c>
      <c r="AM6" s="145" t="s">
        <v>184</v>
      </c>
      <c r="AN6" s="145" t="s">
        <v>185</v>
      </c>
      <c r="AO6" s="145" t="s">
        <v>91</v>
      </c>
      <c r="AP6" s="145" t="s">
        <v>92</v>
      </c>
      <c r="AQ6" s="145" t="s">
        <v>93</v>
      </c>
      <c r="AR6" s="145" t="s">
        <v>53</v>
      </c>
      <c r="AS6" s="145" t="s">
        <v>54</v>
      </c>
      <c r="AT6" s="145" t="s">
        <v>55</v>
      </c>
      <c r="AU6" s="145" t="s">
        <v>56</v>
      </c>
      <c r="AV6" s="145" t="s">
        <v>94</v>
      </c>
      <c r="AW6" s="145" t="s">
        <v>95</v>
      </c>
      <c r="AX6" s="145" t="s">
        <v>96</v>
      </c>
      <c r="AY6" s="145" t="s">
        <v>97</v>
      </c>
      <c r="AZ6" s="145" t="s">
        <v>188</v>
      </c>
      <c r="BA6" s="145" t="s">
        <v>189</v>
      </c>
      <c r="BB6" s="145" t="s">
        <v>190</v>
      </c>
      <c r="BC6" s="145" t="s">
        <v>191</v>
      </c>
      <c r="BD6" s="145" t="s">
        <v>192</v>
      </c>
      <c r="BE6" s="145" t="s">
        <v>193</v>
      </c>
      <c r="BF6" s="146" t="s">
        <v>194</v>
      </c>
    </row>
    <row r="7" spans="1:58" x14ac:dyDescent="0.2">
      <c r="A7" s="155"/>
      <c r="B7" s="156" t="s">
        <v>80</v>
      </c>
      <c r="C7" s="97">
        <f>D7+E7+F7+G7+H7+I7+J7+K7+L7+M7+N7+O7+P7+Q7+R7+S7+T7+U7+V7+W7+X7+Y7+Z7+AA7+AB7+AC7+AD7</f>
        <v>19</v>
      </c>
      <c r="D7" s="77">
        <f t="shared" ref="D7:AD7" si="0">SUM(D8:D13)</f>
        <v>17</v>
      </c>
      <c r="E7" s="77">
        <f t="shared" si="0"/>
        <v>0</v>
      </c>
      <c r="F7" s="77">
        <f t="shared" si="0"/>
        <v>2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7">
        <f t="shared" si="0"/>
        <v>0</v>
      </c>
      <c r="V7" s="77">
        <f t="shared" si="0"/>
        <v>0</v>
      </c>
      <c r="W7" s="77">
        <f t="shared" si="0"/>
        <v>0</v>
      </c>
      <c r="X7" s="77">
        <f t="shared" si="0"/>
        <v>0</v>
      </c>
      <c r="Y7" s="77">
        <f t="shared" si="0"/>
        <v>0</v>
      </c>
      <c r="Z7" s="77">
        <f t="shared" si="0"/>
        <v>0</v>
      </c>
      <c r="AA7" s="77">
        <f t="shared" si="0"/>
        <v>0</v>
      </c>
      <c r="AB7" s="77">
        <f t="shared" si="0"/>
        <v>0</v>
      </c>
      <c r="AC7" s="77">
        <f t="shared" si="0"/>
        <v>0</v>
      </c>
      <c r="AD7" s="79">
        <f t="shared" si="0"/>
        <v>0</v>
      </c>
      <c r="AE7" s="97">
        <f>AF7+AG7+AH7+AI7+AJ7+AK7+AL7+AM7+AN7+AO7+AP7+AQ7+AR7+AS7+AT7+AU7+AV7+AW7+AX7+AY7+AZ7+BA7+BB7+BC7+BD7+BE7+BF7</f>
        <v>10</v>
      </c>
      <c r="AF7" s="77">
        <f t="shared" ref="AF7:BF7" si="1">SUM(AF8:AF13)</f>
        <v>6</v>
      </c>
      <c r="AG7" s="77">
        <f t="shared" si="1"/>
        <v>1</v>
      </c>
      <c r="AH7" s="77">
        <f t="shared" si="1"/>
        <v>2</v>
      </c>
      <c r="AI7" s="77">
        <f t="shared" si="1"/>
        <v>1</v>
      </c>
      <c r="AJ7" s="77">
        <f t="shared" si="1"/>
        <v>0</v>
      </c>
      <c r="AK7" s="77">
        <f t="shared" si="1"/>
        <v>0</v>
      </c>
      <c r="AL7" s="77">
        <f t="shared" si="1"/>
        <v>0</v>
      </c>
      <c r="AM7" s="77">
        <f t="shared" si="1"/>
        <v>0</v>
      </c>
      <c r="AN7" s="77">
        <f t="shared" si="1"/>
        <v>0</v>
      </c>
      <c r="AO7" s="77">
        <f t="shared" si="1"/>
        <v>0</v>
      </c>
      <c r="AP7" s="77">
        <f t="shared" si="1"/>
        <v>0</v>
      </c>
      <c r="AQ7" s="77">
        <f t="shared" si="1"/>
        <v>0</v>
      </c>
      <c r="AR7" s="77">
        <f t="shared" si="1"/>
        <v>0</v>
      </c>
      <c r="AS7" s="77">
        <f t="shared" si="1"/>
        <v>0</v>
      </c>
      <c r="AT7" s="77">
        <f t="shared" si="1"/>
        <v>0</v>
      </c>
      <c r="AU7" s="77">
        <f t="shared" si="1"/>
        <v>0</v>
      </c>
      <c r="AV7" s="77">
        <f t="shared" si="1"/>
        <v>0</v>
      </c>
      <c r="AW7" s="77">
        <f t="shared" si="1"/>
        <v>0</v>
      </c>
      <c r="AX7" s="77">
        <f t="shared" si="1"/>
        <v>0</v>
      </c>
      <c r="AY7" s="77">
        <f t="shared" si="1"/>
        <v>0</v>
      </c>
      <c r="AZ7" s="77">
        <f t="shared" si="1"/>
        <v>0</v>
      </c>
      <c r="BA7" s="77">
        <f t="shared" si="1"/>
        <v>0</v>
      </c>
      <c r="BB7" s="77">
        <f t="shared" si="1"/>
        <v>0</v>
      </c>
      <c r="BC7" s="77">
        <f t="shared" si="1"/>
        <v>0</v>
      </c>
      <c r="BD7" s="77">
        <f t="shared" si="1"/>
        <v>0</v>
      </c>
      <c r="BE7" s="77">
        <f t="shared" si="1"/>
        <v>0</v>
      </c>
      <c r="BF7" s="79">
        <f t="shared" si="1"/>
        <v>0</v>
      </c>
    </row>
    <row r="8" spans="1:58" x14ac:dyDescent="0.2">
      <c r="A8" s="75" t="s">
        <v>307</v>
      </c>
      <c r="B8" s="80" t="s">
        <v>297</v>
      </c>
      <c r="C8" s="97">
        <f>D8+E8+F8+G8+H8+I8+J8+K8+L8+M8+N8+O8+P8+Q8+R8+S8+T8+U8+V8+W8+X8+Y8+Z8+AA8+AB8+AC8+AD8</f>
        <v>8</v>
      </c>
      <c r="D8" s="70">
        <v>7</v>
      </c>
      <c r="E8" s="70">
        <v>0</v>
      </c>
      <c r="F8" s="70">
        <v>1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80">
        <v>0</v>
      </c>
      <c r="AE8" s="97">
        <f t="shared" ref="AE8:AE13" si="2">AF8+AG8+AH8+AI8+AJ8+AK8+AL8+AM8+AN8+AO8+AP8+AQ8+AR8+AS8+AT8+AU8+AV8+AW8+AX8+AY8+AZ8+BA8+BB8+BC8+BD8+BE8+BF8</f>
        <v>2</v>
      </c>
      <c r="AF8" s="70">
        <v>2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80">
        <v>0</v>
      </c>
    </row>
    <row r="9" spans="1:58" x14ac:dyDescent="0.2">
      <c r="A9" s="75" t="s">
        <v>286</v>
      </c>
      <c r="B9" s="80" t="s">
        <v>298</v>
      </c>
      <c r="C9" s="97">
        <f t="shared" ref="C9:C13" si="3">D9+E9+F9+G9+H9+I9+J9+K9+L9+M9+N9+O9+P9+Q9+R9+S9+T9+U9+V9+W9+X9+Y9+Z9+AA9+AB9+AC9+AD9</f>
        <v>3</v>
      </c>
      <c r="D9" s="70">
        <v>3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80">
        <v>0</v>
      </c>
      <c r="AE9" s="97">
        <f>AF9+AG9+AH9+AI9+AJ9+AK9+AL9+AM9+AN9+AO9+AP9+AQ9+AR9+AS9+AT9+AU9+AV9+AW9+AX9+AY9+AZ9+BA9+BB9+BC9+BD9+BE9+BF9</f>
        <v>3</v>
      </c>
      <c r="AF9" s="70">
        <v>2</v>
      </c>
      <c r="AG9" s="70">
        <v>0</v>
      </c>
      <c r="AH9" s="70">
        <v>0</v>
      </c>
      <c r="AI9" s="70">
        <v>1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80">
        <v>0</v>
      </c>
    </row>
    <row r="10" spans="1:58" x14ac:dyDescent="0.2">
      <c r="A10" s="75" t="s">
        <v>288</v>
      </c>
      <c r="B10" s="80" t="s">
        <v>299</v>
      </c>
      <c r="C10" s="97">
        <f t="shared" si="3"/>
        <v>7</v>
      </c>
      <c r="D10" s="70">
        <v>6</v>
      </c>
      <c r="E10" s="70">
        <v>0</v>
      </c>
      <c r="F10" s="70">
        <v>1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80">
        <v>0</v>
      </c>
      <c r="AE10" s="97">
        <f t="shared" si="2"/>
        <v>4</v>
      </c>
      <c r="AF10" s="70">
        <v>2</v>
      </c>
      <c r="AG10" s="70">
        <v>0</v>
      </c>
      <c r="AH10" s="70">
        <v>2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80">
        <v>0</v>
      </c>
    </row>
    <row r="11" spans="1:58" x14ac:dyDescent="0.2">
      <c r="A11" s="75" t="s">
        <v>290</v>
      </c>
      <c r="B11" s="80" t="s">
        <v>308</v>
      </c>
      <c r="C11" s="97">
        <f t="shared" si="3"/>
        <v>1</v>
      </c>
      <c r="D11" s="70">
        <v>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80">
        <v>0</v>
      </c>
      <c r="AE11" s="97">
        <f t="shared" si="2"/>
        <v>1</v>
      </c>
      <c r="AF11" s="70">
        <v>0</v>
      </c>
      <c r="AG11" s="70">
        <v>1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80">
        <v>0</v>
      </c>
    </row>
    <row r="12" spans="1:58" x14ac:dyDescent="0.2">
      <c r="A12" s="75"/>
      <c r="B12" s="80"/>
      <c r="C12" s="97">
        <f t="shared" si="3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80"/>
      <c r="AE12" s="97">
        <f t="shared" si="2"/>
        <v>0</v>
      </c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80"/>
    </row>
    <row r="13" spans="1:58" x14ac:dyDescent="0.2">
      <c r="A13" s="75"/>
      <c r="B13" s="80"/>
      <c r="C13" s="97">
        <f t="shared" si="3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80"/>
      <c r="AE13" s="97">
        <f t="shared" si="2"/>
        <v>0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80"/>
    </row>
    <row r="14" spans="1:58" x14ac:dyDescent="0.2">
      <c r="A14" s="65"/>
    </row>
    <row r="15" spans="1:58" ht="12.75" customHeight="1" x14ac:dyDescent="0.2">
      <c r="A15" s="65"/>
      <c r="AV15" s="390" t="s">
        <v>59</v>
      </c>
      <c r="AW15" s="390"/>
      <c r="AX15" s="390"/>
      <c r="AY15" s="390"/>
      <c r="AZ15" s="390"/>
      <c r="BA15" s="390"/>
      <c r="BB15" s="390"/>
      <c r="BC15" s="390"/>
      <c r="BD15" s="390"/>
    </row>
    <row r="16" spans="1:58" ht="12.75" customHeight="1" x14ac:dyDescent="0.2">
      <c r="A16" s="65"/>
      <c r="AU16" t="s">
        <v>283</v>
      </c>
      <c r="AV16" s="66"/>
      <c r="AW16" s="66"/>
      <c r="AX16" s="66"/>
      <c r="AY16" s="66"/>
      <c r="AZ16" s="66"/>
      <c r="BA16" s="66"/>
      <c r="BB16" s="66"/>
      <c r="BC16" s="66"/>
      <c r="BD16" s="66"/>
    </row>
    <row r="17" spans="1:56" ht="12.75" customHeight="1" x14ac:dyDescent="0.2">
      <c r="A17" s="65"/>
      <c r="AV17" s="66"/>
      <c r="AW17" s="66"/>
      <c r="AX17" s="66"/>
      <c r="AY17" s="66"/>
      <c r="AZ17" s="66"/>
      <c r="BA17" s="66"/>
      <c r="BB17" s="66"/>
      <c r="BC17" s="66"/>
      <c r="BD17" s="66"/>
    </row>
    <row r="18" spans="1:56" ht="16.5" x14ac:dyDescent="0.25">
      <c r="AC18" s="81"/>
      <c r="AF18" s="82"/>
      <c r="AG18" s="82" t="s">
        <v>325</v>
      </c>
      <c r="AH18" s="83"/>
      <c r="AM18" s="84"/>
      <c r="AN18" s="84"/>
      <c r="AO18" s="85" t="s">
        <v>99</v>
      </c>
      <c r="AP18" s="86"/>
      <c r="AQ18" s="86"/>
      <c r="AR18" s="86"/>
      <c r="AS18" s="87"/>
      <c r="AT18" s="87"/>
    </row>
    <row r="19" spans="1:56" ht="16.5" x14ac:dyDescent="0.25">
      <c r="AM19" s="84"/>
      <c r="AN19" s="84"/>
      <c r="AO19" s="89"/>
      <c r="AP19" s="89"/>
      <c r="AQ19" s="89"/>
      <c r="AR19" s="89"/>
      <c r="AS19" s="87"/>
      <c r="AT19" s="87"/>
    </row>
    <row r="20" spans="1:56" x14ac:dyDescent="0.2">
      <c r="AC20" s="7"/>
      <c r="AG20" t="s">
        <v>321</v>
      </c>
      <c r="AM20" s="68"/>
      <c r="AN20" s="68"/>
      <c r="AO20" s="7" t="s">
        <v>81</v>
      </c>
      <c r="AP20" s="68"/>
      <c r="AQ20" s="68"/>
      <c r="AR20" s="68"/>
      <c r="AS20" s="68"/>
      <c r="AT20" s="68"/>
    </row>
    <row r="22" spans="1:56" ht="15.75" x14ac:dyDescent="0.25">
      <c r="B22" s="90" t="s">
        <v>100</v>
      </c>
      <c r="AG22" t="s">
        <v>324</v>
      </c>
    </row>
    <row r="23" spans="1:56" x14ac:dyDescent="0.2">
      <c r="B23" s="67" t="s">
        <v>101</v>
      </c>
    </row>
    <row r="24" spans="1:56" ht="14.25" customHeight="1" x14ac:dyDescent="0.2">
      <c r="B24" s="67" t="s">
        <v>195</v>
      </c>
    </row>
    <row r="25" spans="1:56" ht="14.25" customHeight="1" x14ac:dyDescent="0.2">
      <c r="B25" s="67"/>
    </row>
    <row r="26" spans="1:56" ht="15.95" customHeight="1" x14ac:dyDescent="0.2">
      <c r="B26" s="470" t="s">
        <v>196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</row>
    <row r="27" spans="1:56" ht="15.95" customHeight="1" x14ac:dyDescent="0.2">
      <c r="B27" s="470" t="s">
        <v>197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</row>
    <row r="28" spans="1:56" ht="15.95" customHeight="1" x14ac:dyDescent="0.2">
      <c r="B28" s="469" t="s">
        <v>198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</row>
    <row r="29" spans="1:56" ht="15.95" customHeight="1" x14ac:dyDescent="0.2">
      <c r="B29" s="468" t="s">
        <v>280</v>
      </c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</row>
    <row r="30" spans="1:56" ht="15.95" customHeight="1" x14ac:dyDescent="0.2">
      <c r="B30" s="468" t="s">
        <v>199</v>
      </c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</row>
    <row r="31" spans="1:56" ht="15.95" customHeight="1" x14ac:dyDescent="0.2">
      <c r="B31" s="468" t="s">
        <v>200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</row>
    <row r="32" spans="1:56" ht="15.95" customHeight="1" x14ac:dyDescent="0.2">
      <c r="B32" s="469" t="s">
        <v>201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</row>
    <row r="33" spans="2:26" ht="15.95" customHeight="1" x14ac:dyDescent="0.2">
      <c r="B33" s="468" t="s">
        <v>202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</row>
    <row r="34" spans="2:26" ht="30" customHeight="1" x14ac:dyDescent="0.2">
      <c r="B34" s="468" t="s">
        <v>203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</row>
    <row r="35" spans="2:26" ht="30" customHeight="1" x14ac:dyDescent="0.2">
      <c r="B35" s="468" t="s">
        <v>204</v>
      </c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</row>
    <row r="36" spans="2:26" ht="15.95" customHeight="1" x14ac:dyDescent="0.2">
      <c r="B36" s="468" t="s">
        <v>205</v>
      </c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</row>
    <row r="37" spans="2:26" ht="15.95" customHeight="1" x14ac:dyDescent="0.2">
      <c r="B37" s="469" t="s">
        <v>206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</row>
    <row r="38" spans="2:26" ht="15.95" customHeight="1" x14ac:dyDescent="0.2">
      <c r="B38" s="474" t="s">
        <v>281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</row>
    <row r="39" spans="2:26" ht="15.95" customHeight="1" x14ac:dyDescent="0.2">
      <c r="B39" s="468" t="s">
        <v>207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</row>
    <row r="40" spans="2:26" ht="15.95" customHeight="1" x14ac:dyDescent="0.2">
      <c r="B40" s="468" t="s">
        <v>208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</row>
    <row r="41" spans="2:26" ht="15.95" customHeight="1" x14ac:dyDescent="0.2">
      <c r="B41" s="469" t="s">
        <v>209</v>
      </c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</row>
    <row r="42" spans="2:26" ht="15.95" customHeight="1" x14ac:dyDescent="0.2">
      <c r="B42" s="468" t="s">
        <v>210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</row>
    <row r="43" spans="2:26" ht="30" customHeight="1" x14ac:dyDescent="0.2">
      <c r="B43" s="468" t="s">
        <v>211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</row>
    <row r="44" spans="2:26" ht="30" customHeight="1" x14ac:dyDescent="0.2">
      <c r="B44" s="468" t="s">
        <v>212</v>
      </c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</row>
    <row r="45" spans="2:26" ht="15.95" customHeight="1" x14ac:dyDescent="0.2">
      <c r="B45" s="468" t="s">
        <v>213</v>
      </c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</row>
    <row r="46" spans="2:26" ht="15.95" customHeight="1" x14ac:dyDescent="0.2">
      <c r="B46" s="469" t="s">
        <v>214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</row>
    <row r="47" spans="2:26" ht="31.5" customHeight="1" x14ac:dyDescent="0.2">
      <c r="B47" s="468" t="s">
        <v>215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</row>
    <row r="48" spans="2:26" ht="40.5" customHeight="1" x14ac:dyDescent="0.2">
      <c r="B48" s="468" t="s">
        <v>216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</row>
    <row r="49" spans="2:26" ht="31.5" customHeight="1" x14ac:dyDescent="0.2">
      <c r="B49" s="468" t="s">
        <v>217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</row>
    <row r="50" spans="2:26" ht="31.5" customHeight="1" x14ac:dyDescent="0.2">
      <c r="B50" s="468" t="s">
        <v>218</v>
      </c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</row>
    <row r="51" spans="2:26" ht="28.5" customHeight="1" x14ac:dyDescent="0.2">
      <c r="B51" s="469" t="s">
        <v>219</v>
      </c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</row>
    <row r="52" spans="2:26" ht="45" customHeight="1" x14ac:dyDescent="0.2">
      <c r="B52" s="468" t="s">
        <v>220</v>
      </c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</row>
    <row r="53" spans="2:26" ht="45" customHeight="1" x14ac:dyDescent="0.2">
      <c r="B53" s="468" t="s">
        <v>221</v>
      </c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</row>
    <row r="54" spans="2:26" ht="45" customHeight="1" x14ac:dyDescent="0.2">
      <c r="B54" s="468" t="s">
        <v>222</v>
      </c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</row>
    <row r="55" spans="2:26" ht="32.25" customHeight="1" x14ac:dyDescent="0.2">
      <c r="B55" s="468" t="s">
        <v>223</v>
      </c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</row>
    <row r="56" spans="2:26" ht="15.95" customHeight="1" x14ac:dyDescent="0.2">
      <c r="B56" s="469" t="s">
        <v>224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</row>
    <row r="57" spans="2:26" ht="15.95" customHeight="1" x14ac:dyDescent="0.2">
      <c r="B57" s="468" t="s">
        <v>225</v>
      </c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</row>
    <row r="58" spans="2:26" ht="15.95" customHeight="1" x14ac:dyDescent="0.2">
      <c r="B58" s="468" t="s">
        <v>226</v>
      </c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</row>
    <row r="59" spans="2:26" ht="15.95" customHeight="1" x14ac:dyDescent="0.2">
      <c r="B59" s="468" t="s">
        <v>227</v>
      </c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</row>
  </sheetData>
  <mergeCells count="43">
    <mergeCell ref="B35:Z35"/>
    <mergeCell ref="AE2:AH2"/>
    <mergeCell ref="B27:Z27"/>
    <mergeCell ref="B28:Z28"/>
    <mergeCell ref="B29:Z29"/>
    <mergeCell ref="B2:AD2"/>
    <mergeCell ref="B51:Z51"/>
    <mergeCell ref="B52:Z52"/>
    <mergeCell ref="B43:Z43"/>
    <mergeCell ref="B31:Z31"/>
    <mergeCell ref="AE4:BF4"/>
    <mergeCell ref="AE5:BF5"/>
    <mergeCell ref="AV15:BD15"/>
    <mergeCell ref="B32:Z32"/>
    <mergeCell ref="B30:Z30"/>
    <mergeCell ref="B37:Z37"/>
    <mergeCell ref="B39:Z39"/>
    <mergeCell ref="B40:Z40"/>
    <mergeCell ref="B42:Z42"/>
    <mergeCell ref="B41:Z41"/>
    <mergeCell ref="B33:Z33"/>
    <mergeCell ref="B34:Z34"/>
    <mergeCell ref="B54:Z54"/>
    <mergeCell ref="A4:A6"/>
    <mergeCell ref="B4:B6"/>
    <mergeCell ref="C4:AD4"/>
    <mergeCell ref="C5:AD5"/>
    <mergeCell ref="B26:Z26"/>
    <mergeCell ref="B38:Z38"/>
    <mergeCell ref="B45:Z45"/>
    <mergeCell ref="B46:Z46"/>
    <mergeCell ref="B36:Z36"/>
    <mergeCell ref="B53:Z53"/>
    <mergeCell ref="B47:Z47"/>
    <mergeCell ref="B48:Z48"/>
    <mergeCell ref="B44:Z44"/>
    <mergeCell ref="B49:Z49"/>
    <mergeCell ref="B50:Z50"/>
    <mergeCell ref="B55:Z55"/>
    <mergeCell ref="B56:Z56"/>
    <mergeCell ref="B57:Z57"/>
    <mergeCell ref="B58:Z58"/>
    <mergeCell ref="B59:Z59"/>
  </mergeCells>
  <phoneticPr fontId="0" type="noConversion"/>
  <hyperlinks>
    <hyperlink ref="AE2:AH2" location="'Списък Приложения'!A1" display="НАЗАД"/>
  </hyperlinks>
  <pageMargins left="3.937007874015748E-2" right="3.937007874015748E-2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61"/>
  <sheetViews>
    <sheetView zoomScale="55" zoomScaleNormal="55" workbookViewId="0">
      <selection activeCell="AA20" sqref="AA1:AX20"/>
    </sheetView>
  </sheetViews>
  <sheetFormatPr defaultRowHeight="12.75" x14ac:dyDescent="0.2"/>
  <cols>
    <col min="1" max="1" width="5.5703125" style="159" customWidth="1"/>
    <col min="2" max="2" width="30.85546875" style="159" customWidth="1"/>
    <col min="3" max="3" width="7.7109375" style="159" customWidth="1"/>
    <col min="4" max="26" width="4.7109375" style="159" customWidth="1"/>
    <col min="27" max="27" width="7.7109375" style="159" customWidth="1"/>
    <col min="28" max="50" width="4.7109375" style="159" customWidth="1"/>
    <col min="51" max="16384" width="9.140625" style="159"/>
  </cols>
  <sheetData>
    <row r="1" spans="1:50" x14ac:dyDescent="0.2">
      <c r="B1" s="74" t="s">
        <v>83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50" ht="37.5" customHeight="1" x14ac:dyDescent="0.2">
      <c r="C2" s="485" t="s">
        <v>309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13.5" thickBot="1" x14ac:dyDescent="0.25">
      <c r="K3" s="160" t="s">
        <v>233</v>
      </c>
      <c r="AQ3" s="160"/>
    </row>
    <row r="4" spans="1:50" ht="42.75" customHeight="1" x14ac:dyDescent="0.2">
      <c r="A4" s="488" t="s">
        <v>120</v>
      </c>
      <c r="B4" s="490" t="s">
        <v>181</v>
      </c>
      <c r="C4" s="478" t="s">
        <v>85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80"/>
      <c r="AA4" s="478" t="s">
        <v>86</v>
      </c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80"/>
    </row>
    <row r="5" spans="1:50" ht="15" customHeight="1" x14ac:dyDescent="0.2">
      <c r="A5" s="489"/>
      <c r="B5" s="491"/>
      <c r="C5" s="481" t="s">
        <v>87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3"/>
      <c r="AA5" s="481" t="s">
        <v>87</v>
      </c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3"/>
    </row>
    <row r="6" spans="1:50" s="167" customFormat="1" ht="24" customHeight="1" x14ac:dyDescent="0.2">
      <c r="A6" s="489"/>
      <c r="B6" s="492"/>
      <c r="C6" s="162" t="s">
        <v>80</v>
      </c>
      <c r="D6" s="163">
        <v>1</v>
      </c>
      <c r="E6" s="163">
        <v>2</v>
      </c>
      <c r="F6" s="163" t="s">
        <v>88</v>
      </c>
      <c r="G6" s="163" t="s">
        <v>89</v>
      </c>
      <c r="H6" s="163" t="s">
        <v>90</v>
      </c>
      <c r="I6" s="163" t="s">
        <v>234</v>
      </c>
      <c r="J6" s="163" t="s">
        <v>235</v>
      </c>
      <c r="K6" s="163" t="s">
        <v>236</v>
      </c>
      <c r="L6" s="163" t="s">
        <v>182</v>
      </c>
      <c r="M6" s="163" t="s">
        <v>183</v>
      </c>
      <c r="N6" s="163" t="s">
        <v>184</v>
      </c>
      <c r="O6" s="163" t="s">
        <v>185</v>
      </c>
      <c r="P6" s="163" t="s">
        <v>186</v>
      </c>
      <c r="Q6" s="164" t="s">
        <v>91</v>
      </c>
      <c r="R6" s="164" t="s">
        <v>92</v>
      </c>
      <c r="S6" s="164" t="s">
        <v>93</v>
      </c>
      <c r="T6" s="164" t="s">
        <v>237</v>
      </c>
      <c r="U6" s="164" t="s">
        <v>238</v>
      </c>
      <c r="V6" s="164" t="s">
        <v>53</v>
      </c>
      <c r="W6" s="165" t="s">
        <v>54</v>
      </c>
      <c r="X6" s="164" t="s">
        <v>55</v>
      </c>
      <c r="Y6" s="164" t="s">
        <v>56</v>
      </c>
      <c r="Z6" s="166" t="s">
        <v>239</v>
      </c>
      <c r="AA6" s="162" t="s">
        <v>80</v>
      </c>
      <c r="AB6" s="163">
        <v>1</v>
      </c>
      <c r="AC6" s="163">
        <v>2</v>
      </c>
      <c r="AD6" s="163" t="s">
        <v>88</v>
      </c>
      <c r="AE6" s="163" t="s">
        <v>89</v>
      </c>
      <c r="AF6" s="163" t="s">
        <v>90</v>
      </c>
      <c r="AG6" s="163" t="s">
        <v>234</v>
      </c>
      <c r="AH6" s="163" t="s">
        <v>235</v>
      </c>
      <c r="AI6" s="163" t="s">
        <v>236</v>
      </c>
      <c r="AJ6" s="163" t="s">
        <v>182</v>
      </c>
      <c r="AK6" s="163" t="s">
        <v>183</v>
      </c>
      <c r="AL6" s="163" t="s">
        <v>184</v>
      </c>
      <c r="AM6" s="163" t="s">
        <v>185</v>
      </c>
      <c r="AN6" s="163" t="s">
        <v>186</v>
      </c>
      <c r="AO6" s="164" t="s">
        <v>91</v>
      </c>
      <c r="AP6" s="164" t="s">
        <v>92</v>
      </c>
      <c r="AQ6" s="164" t="s">
        <v>93</v>
      </c>
      <c r="AR6" s="164" t="s">
        <v>237</v>
      </c>
      <c r="AS6" s="164" t="s">
        <v>238</v>
      </c>
      <c r="AT6" s="164" t="s">
        <v>53</v>
      </c>
      <c r="AU6" s="165" t="s">
        <v>54</v>
      </c>
      <c r="AV6" s="164" t="s">
        <v>55</v>
      </c>
      <c r="AW6" s="164" t="s">
        <v>56</v>
      </c>
      <c r="AX6" s="166" t="s">
        <v>239</v>
      </c>
    </row>
    <row r="7" spans="1:50" x14ac:dyDescent="0.2">
      <c r="A7" s="168"/>
      <c r="B7" s="169" t="s">
        <v>123</v>
      </c>
      <c r="C7" s="170">
        <f>D7+E7+F7+G7+H7+I7+J7+K7+L7+M7+N7+O7+P7+Q7+R7+S7+T7+U7+V7+W7+X7+Y7+Z7</f>
        <v>14</v>
      </c>
      <c r="D7" s="171">
        <f t="shared" ref="D7:Z7" si="0">SUM(D8:D13)</f>
        <v>9</v>
      </c>
      <c r="E7" s="171">
        <f t="shared" si="0"/>
        <v>0</v>
      </c>
      <c r="F7" s="171">
        <f t="shared" si="0"/>
        <v>4</v>
      </c>
      <c r="G7" s="171">
        <f t="shared" si="0"/>
        <v>1</v>
      </c>
      <c r="H7" s="171">
        <f t="shared" si="0"/>
        <v>0</v>
      </c>
      <c r="I7" s="171">
        <f t="shared" si="0"/>
        <v>0</v>
      </c>
      <c r="J7" s="171">
        <f t="shared" si="0"/>
        <v>0</v>
      </c>
      <c r="K7" s="171">
        <f t="shared" si="0"/>
        <v>0</v>
      </c>
      <c r="L7" s="171">
        <f t="shared" si="0"/>
        <v>0</v>
      </c>
      <c r="M7" s="171">
        <f t="shared" si="0"/>
        <v>0</v>
      </c>
      <c r="N7" s="171">
        <f t="shared" si="0"/>
        <v>0</v>
      </c>
      <c r="O7" s="171">
        <f t="shared" si="0"/>
        <v>0</v>
      </c>
      <c r="P7" s="171">
        <f t="shared" si="0"/>
        <v>0</v>
      </c>
      <c r="Q7" s="172">
        <f t="shared" si="0"/>
        <v>0</v>
      </c>
      <c r="R7" s="172">
        <f t="shared" si="0"/>
        <v>0</v>
      </c>
      <c r="S7" s="172">
        <f t="shared" si="0"/>
        <v>0</v>
      </c>
      <c r="T7" s="172">
        <f t="shared" si="0"/>
        <v>0</v>
      </c>
      <c r="U7" s="172">
        <f t="shared" si="0"/>
        <v>0</v>
      </c>
      <c r="V7" s="172">
        <f t="shared" si="0"/>
        <v>0</v>
      </c>
      <c r="W7" s="172">
        <f t="shared" si="0"/>
        <v>0</v>
      </c>
      <c r="X7" s="172">
        <f t="shared" si="0"/>
        <v>0</v>
      </c>
      <c r="Y7" s="172">
        <f t="shared" si="0"/>
        <v>0</v>
      </c>
      <c r="Z7" s="173">
        <f t="shared" si="0"/>
        <v>0</v>
      </c>
      <c r="AA7" s="170">
        <f>AB7+AC7+AD7+AE7+AF7+AG7+AH7+AI7+AJ7+AK7+AL7+AM7+AN7+AO7+AP7+AQ7+AR7+AS7+AT7+AU7+AV7+AW7+AX7</f>
        <v>0</v>
      </c>
      <c r="AB7" s="171">
        <f t="shared" ref="AB7:AX7" si="1">SUM(AB8:AB13)</f>
        <v>0</v>
      </c>
      <c r="AC7" s="171">
        <f t="shared" si="1"/>
        <v>0</v>
      </c>
      <c r="AD7" s="171">
        <f t="shared" si="1"/>
        <v>0</v>
      </c>
      <c r="AE7" s="171">
        <f t="shared" si="1"/>
        <v>0</v>
      </c>
      <c r="AF7" s="171">
        <f t="shared" si="1"/>
        <v>0</v>
      </c>
      <c r="AG7" s="171">
        <f t="shared" si="1"/>
        <v>0</v>
      </c>
      <c r="AH7" s="171">
        <f t="shared" si="1"/>
        <v>0</v>
      </c>
      <c r="AI7" s="171">
        <f t="shared" si="1"/>
        <v>0</v>
      </c>
      <c r="AJ7" s="171">
        <f t="shared" si="1"/>
        <v>0</v>
      </c>
      <c r="AK7" s="171">
        <f t="shared" si="1"/>
        <v>0</v>
      </c>
      <c r="AL7" s="171">
        <f t="shared" si="1"/>
        <v>0</v>
      </c>
      <c r="AM7" s="171">
        <f t="shared" si="1"/>
        <v>0</v>
      </c>
      <c r="AN7" s="171">
        <f t="shared" si="1"/>
        <v>0</v>
      </c>
      <c r="AO7" s="172">
        <f t="shared" si="1"/>
        <v>0</v>
      </c>
      <c r="AP7" s="172">
        <f t="shared" si="1"/>
        <v>0</v>
      </c>
      <c r="AQ7" s="172">
        <f t="shared" si="1"/>
        <v>0</v>
      </c>
      <c r="AR7" s="172">
        <f t="shared" si="1"/>
        <v>0</v>
      </c>
      <c r="AS7" s="172">
        <f t="shared" si="1"/>
        <v>0</v>
      </c>
      <c r="AT7" s="172">
        <f t="shared" si="1"/>
        <v>0</v>
      </c>
      <c r="AU7" s="172">
        <f t="shared" si="1"/>
        <v>0</v>
      </c>
      <c r="AV7" s="172">
        <f t="shared" si="1"/>
        <v>0</v>
      </c>
      <c r="AW7" s="172">
        <f t="shared" si="1"/>
        <v>0</v>
      </c>
      <c r="AX7" s="173">
        <f t="shared" si="1"/>
        <v>0</v>
      </c>
    </row>
    <row r="8" spans="1:50" x14ac:dyDescent="0.2">
      <c r="A8" s="305" t="s">
        <v>284</v>
      </c>
      <c r="B8" s="306" t="s">
        <v>302</v>
      </c>
      <c r="C8" s="174">
        <f t="shared" ref="C8:C13" si="2">D8+E8+F8+G8+H8+I8+J8+K8+L8+M8+N8+O8+P8+Q8+R8+S8+T8+U8+V8+W8+X8+Y8+Z8</f>
        <v>4</v>
      </c>
      <c r="D8" s="175">
        <v>3</v>
      </c>
      <c r="E8" s="175">
        <v>0</v>
      </c>
      <c r="F8" s="175">
        <v>1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v>0</v>
      </c>
      <c r="AA8" s="174">
        <f t="shared" ref="AA8:AA13" si="3">AB8+AC8+AD8+AE8+AF8+AG8+AH8+AI8+AJ8+AK8+AL8+AM8+AN8+AO8+AP8+AQ8+AR8+AS8+AT8+AU8+AV8+AW8+AX8</f>
        <v>0</v>
      </c>
      <c r="AB8" s="175">
        <v>0</v>
      </c>
      <c r="AC8" s="175">
        <v>0</v>
      </c>
      <c r="AD8" s="175">
        <v>0</v>
      </c>
      <c r="AE8" s="175">
        <v>0</v>
      </c>
      <c r="AF8" s="175">
        <v>0</v>
      </c>
      <c r="AG8" s="175">
        <v>0</v>
      </c>
      <c r="AH8" s="175">
        <v>0</v>
      </c>
      <c r="AI8" s="175">
        <v>0</v>
      </c>
      <c r="AJ8" s="175">
        <v>0</v>
      </c>
      <c r="AK8" s="175">
        <v>0</v>
      </c>
      <c r="AL8" s="175">
        <v>0</v>
      </c>
      <c r="AM8" s="175">
        <v>0</v>
      </c>
      <c r="AN8" s="175">
        <v>0</v>
      </c>
      <c r="AO8" s="175">
        <v>0</v>
      </c>
      <c r="AP8" s="175">
        <v>0</v>
      </c>
      <c r="AQ8" s="175">
        <v>0</v>
      </c>
      <c r="AR8" s="175">
        <v>0</v>
      </c>
      <c r="AS8" s="175">
        <v>0</v>
      </c>
      <c r="AT8" s="175">
        <v>0</v>
      </c>
      <c r="AU8" s="175">
        <v>0</v>
      </c>
      <c r="AV8" s="175">
        <v>0</v>
      </c>
      <c r="AW8" s="175">
        <v>0</v>
      </c>
      <c r="AX8" s="176">
        <v>0</v>
      </c>
    </row>
    <row r="9" spans="1:50" x14ac:dyDescent="0.2">
      <c r="A9" s="307" t="s">
        <v>286</v>
      </c>
      <c r="B9" s="308" t="s">
        <v>303</v>
      </c>
      <c r="C9" s="170">
        <f t="shared" si="2"/>
        <v>7</v>
      </c>
      <c r="D9" s="179">
        <v>3</v>
      </c>
      <c r="E9" s="179">
        <v>0</v>
      </c>
      <c r="F9" s="179">
        <v>3</v>
      </c>
      <c r="G9" s="179">
        <v>1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v>0</v>
      </c>
      <c r="AA9" s="170">
        <f t="shared" si="3"/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  <c r="AL9" s="175">
        <v>0</v>
      </c>
      <c r="AM9" s="175">
        <v>0</v>
      </c>
      <c r="AN9" s="175">
        <v>0</v>
      </c>
      <c r="AO9" s="175">
        <v>0</v>
      </c>
      <c r="AP9" s="175">
        <v>0</v>
      </c>
      <c r="AQ9" s="175">
        <v>0</v>
      </c>
      <c r="AR9" s="175">
        <v>0</v>
      </c>
      <c r="AS9" s="175">
        <v>0</v>
      </c>
      <c r="AT9" s="175">
        <v>0</v>
      </c>
      <c r="AU9" s="175">
        <v>0</v>
      </c>
      <c r="AV9" s="175">
        <v>0</v>
      </c>
      <c r="AW9" s="175">
        <v>0</v>
      </c>
      <c r="AX9" s="176">
        <v>0</v>
      </c>
    </row>
    <row r="10" spans="1:50" x14ac:dyDescent="0.2">
      <c r="A10" s="307" t="s">
        <v>288</v>
      </c>
      <c r="B10" s="308" t="s">
        <v>304</v>
      </c>
      <c r="C10" s="170">
        <f t="shared" si="2"/>
        <v>2</v>
      </c>
      <c r="D10" s="179">
        <v>2</v>
      </c>
      <c r="E10" s="179">
        <v>0</v>
      </c>
      <c r="F10" s="179">
        <v>0</v>
      </c>
      <c r="G10" s="179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v>0</v>
      </c>
      <c r="AA10" s="170">
        <f t="shared" si="3"/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  <c r="AL10" s="175">
        <v>0</v>
      </c>
      <c r="AM10" s="175">
        <v>0</v>
      </c>
      <c r="AN10" s="175">
        <v>0</v>
      </c>
      <c r="AO10" s="175">
        <v>0</v>
      </c>
      <c r="AP10" s="175">
        <v>0</v>
      </c>
      <c r="AQ10" s="175">
        <v>0</v>
      </c>
      <c r="AR10" s="175">
        <v>0</v>
      </c>
      <c r="AS10" s="175">
        <v>0</v>
      </c>
      <c r="AT10" s="175">
        <v>0</v>
      </c>
      <c r="AU10" s="175">
        <v>0</v>
      </c>
      <c r="AV10" s="175">
        <v>0</v>
      </c>
      <c r="AW10" s="175">
        <v>0</v>
      </c>
      <c r="AX10" s="176">
        <v>0</v>
      </c>
    </row>
    <row r="11" spans="1:50" x14ac:dyDescent="0.2">
      <c r="A11" s="307" t="s">
        <v>290</v>
      </c>
      <c r="B11" s="308" t="s">
        <v>305</v>
      </c>
      <c r="C11" s="170">
        <f>D11+E11+F11+G11+H11+I11+J11+K11+L11+M11+N11+O11+P11+Q11+R11+S11+T11+U11+V11+W11+X11+Y11+Z11</f>
        <v>1</v>
      </c>
      <c r="D11" s="179">
        <v>1</v>
      </c>
      <c r="E11" s="179">
        <v>0</v>
      </c>
      <c r="F11" s="179">
        <v>0</v>
      </c>
      <c r="G11" s="179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v>0</v>
      </c>
      <c r="AA11" s="170">
        <f t="shared" si="3"/>
        <v>0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  <c r="AK11" s="175">
        <v>0</v>
      </c>
      <c r="AL11" s="175">
        <v>0</v>
      </c>
      <c r="AM11" s="175">
        <v>0</v>
      </c>
      <c r="AN11" s="175">
        <v>0</v>
      </c>
      <c r="AO11" s="175">
        <v>0</v>
      </c>
      <c r="AP11" s="175">
        <v>0</v>
      </c>
      <c r="AQ11" s="175">
        <v>0</v>
      </c>
      <c r="AR11" s="175">
        <v>0</v>
      </c>
      <c r="AS11" s="175">
        <v>0</v>
      </c>
      <c r="AT11" s="175">
        <v>0</v>
      </c>
      <c r="AU11" s="175">
        <v>0</v>
      </c>
      <c r="AV11" s="175">
        <v>0</v>
      </c>
      <c r="AW11" s="175">
        <v>0</v>
      </c>
      <c r="AX11" s="176">
        <v>0</v>
      </c>
    </row>
    <row r="12" spans="1:50" x14ac:dyDescent="0.2">
      <c r="A12" s="177"/>
      <c r="B12" s="178"/>
      <c r="C12" s="170">
        <f t="shared" si="2"/>
        <v>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1"/>
      <c r="AA12" s="170">
        <f t="shared" si="3"/>
        <v>0</v>
      </c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80"/>
      <c r="AP12" s="180"/>
      <c r="AQ12" s="180"/>
      <c r="AR12" s="180"/>
      <c r="AS12" s="180"/>
      <c r="AT12" s="180"/>
      <c r="AU12" s="180"/>
      <c r="AV12" s="180"/>
      <c r="AW12" s="180"/>
      <c r="AX12" s="181"/>
    </row>
    <row r="13" spans="1:50" x14ac:dyDescent="0.2">
      <c r="A13" s="177"/>
      <c r="B13" s="178"/>
      <c r="C13" s="170">
        <f t="shared" si="2"/>
        <v>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1"/>
      <c r="AA13" s="170">
        <f t="shared" si="3"/>
        <v>0</v>
      </c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0"/>
      <c r="AP13" s="180"/>
      <c r="AQ13" s="180"/>
      <c r="AR13" s="180"/>
      <c r="AS13" s="180"/>
      <c r="AT13" s="180"/>
      <c r="AU13" s="180"/>
      <c r="AV13" s="180"/>
      <c r="AW13" s="180"/>
      <c r="AX13" s="181"/>
    </row>
    <row r="14" spans="1:50" x14ac:dyDescent="0.2">
      <c r="A14" s="182"/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</row>
    <row r="15" spans="1:50" x14ac:dyDescent="0.2">
      <c r="AQ15" s="477" t="s">
        <v>59</v>
      </c>
      <c r="AR15" s="477"/>
      <c r="AS15" s="477"/>
      <c r="AT15" s="477"/>
      <c r="AU15" s="477"/>
      <c r="AV15" s="477"/>
      <c r="AW15" s="477"/>
      <c r="AX15" s="477"/>
    </row>
    <row r="16" spans="1:50" x14ac:dyDescent="0.2">
      <c r="AN16" s="159" t="s">
        <v>283</v>
      </c>
      <c r="AQ16" s="302"/>
      <c r="AR16" s="302"/>
      <c r="AS16" s="302"/>
      <c r="AT16" s="302"/>
      <c r="AU16" s="302"/>
      <c r="AV16" s="302"/>
      <c r="AW16" s="302"/>
      <c r="AX16" s="302"/>
    </row>
    <row r="17" spans="2:50" x14ac:dyDescent="0.2">
      <c r="AQ17" s="302"/>
      <c r="AR17" s="302"/>
      <c r="AS17" s="302"/>
      <c r="AT17" s="302"/>
      <c r="AU17" s="302"/>
      <c r="AV17" s="302"/>
      <c r="AW17" s="302"/>
      <c r="AX17" s="302"/>
    </row>
    <row r="18" spans="2:50" x14ac:dyDescent="0.2">
      <c r="AA18" s="184" t="s">
        <v>321</v>
      </c>
      <c r="AB18" s="184"/>
      <c r="AC18" s="184"/>
      <c r="AD18" s="185" t="s">
        <v>325</v>
      </c>
      <c r="AE18" s="184"/>
      <c r="AF18" s="184"/>
      <c r="AG18" s="184"/>
      <c r="AH18" s="184"/>
      <c r="AJ18" s="186" t="s">
        <v>99</v>
      </c>
      <c r="AL18" s="184"/>
      <c r="AN18" s="184"/>
    </row>
    <row r="19" spans="2:50" ht="16.5" x14ac:dyDescent="0.25">
      <c r="V19" s="187"/>
      <c r="W19" s="187"/>
      <c r="X19" s="187"/>
      <c r="Y19" s="187"/>
      <c r="AA19" s="188"/>
      <c r="AB19" s="188"/>
      <c r="AC19" s="188"/>
      <c r="AD19" s="185"/>
      <c r="AE19" s="188"/>
      <c r="AF19" s="188"/>
      <c r="AG19" s="188"/>
      <c r="AH19" s="188"/>
      <c r="AJ19" s="189"/>
      <c r="AL19" s="188"/>
      <c r="AN19" s="188"/>
      <c r="AS19" s="190"/>
      <c r="AT19" s="187"/>
      <c r="AU19" s="187"/>
      <c r="AV19" s="187"/>
      <c r="AW19" s="187"/>
      <c r="AX19" s="186"/>
    </row>
    <row r="20" spans="2:50" ht="16.5" x14ac:dyDescent="0.25">
      <c r="V20" s="187"/>
      <c r="W20" s="187"/>
      <c r="X20" s="187"/>
      <c r="Y20" s="187"/>
      <c r="AA20" s="191"/>
      <c r="AB20" s="191"/>
      <c r="AC20" s="191"/>
      <c r="AD20" s="192" t="s">
        <v>324</v>
      </c>
      <c r="AE20" s="191"/>
      <c r="AF20" s="191"/>
      <c r="AG20" s="191"/>
      <c r="AH20" s="191"/>
      <c r="AJ20" s="192" t="s">
        <v>81</v>
      </c>
      <c r="AL20" s="191"/>
      <c r="AN20" s="191"/>
      <c r="AS20" s="190"/>
      <c r="AT20" s="187"/>
      <c r="AU20" s="187"/>
      <c r="AV20" s="187"/>
      <c r="AW20" s="187"/>
      <c r="AX20" s="189"/>
    </row>
    <row r="21" spans="2:50" x14ac:dyDescent="0.2">
      <c r="V21" s="191"/>
      <c r="W21" s="191"/>
      <c r="X21" s="191"/>
      <c r="Y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Q21" s="192"/>
      <c r="AR21" s="191"/>
      <c r="AS21" s="191"/>
      <c r="AT21" s="191"/>
      <c r="AU21" s="191"/>
      <c r="AV21" s="191"/>
      <c r="AW21" s="191"/>
      <c r="AX21" s="192"/>
    </row>
    <row r="31" spans="2:50" ht="15.75" x14ac:dyDescent="0.25">
      <c r="B31" s="193" t="s">
        <v>100</v>
      </c>
    </row>
    <row r="32" spans="2:50" x14ac:dyDescent="0.2">
      <c r="B32" s="194" t="s">
        <v>101</v>
      </c>
    </row>
    <row r="33" spans="2:24" x14ac:dyDescent="0.2">
      <c r="B33" s="194" t="s">
        <v>240</v>
      </c>
    </row>
    <row r="34" spans="2:24" x14ac:dyDescent="0.2">
      <c r="B34" s="194"/>
    </row>
    <row r="35" spans="2:24" x14ac:dyDescent="0.2">
      <c r="B35" s="486" t="s">
        <v>241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</row>
    <row r="36" spans="2:24" x14ac:dyDescent="0.2">
      <c r="B36" s="486" t="s">
        <v>242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</row>
    <row r="37" spans="2:24" ht="26.25" customHeight="1" x14ac:dyDescent="0.2">
      <c r="B37" s="487" t="s">
        <v>243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</row>
    <row r="38" spans="2:24" x14ac:dyDescent="0.2">
      <c r="B38" s="484" t="s">
        <v>244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</row>
    <row r="39" spans="2:24" x14ac:dyDescent="0.2">
      <c r="B39" s="484" t="s">
        <v>245</v>
      </c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</row>
    <row r="40" spans="2:24" x14ac:dyDescent="0.2">
      <c r="B40" s="484" t="s">
        <v>246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</row>
    <row r="41" spans="2:24" x14ac:dyDescent="0.2">
      <c r="B41" s="484" t="s">
        <v>247</v>
      </c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</row>
    <row r="42" spans="2:24" x14ac:dyDescent="0.2">
      <c r="B42" s="484" t="s">
        <v>248</v>
      </c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</row>
    <row r="43" spans="2:24" x14ac:dyDescent="0.2">
      <c r="B43" s="484" t="s">
        <v>249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</row>
    <row r="44" spans="2:24" ht="26.25" customHeight="1" x14ac:dyDescent="0.2">
      <c r="B44" s="487" t="s">
        <v>250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</row>
    <row r="45" spans="2:24" x14ac:dyDescent="0.2">
      <c r="B45" s="484" t="s">
        <v>251</v>
      </c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</row>
    <row r="46" spans="2:24" x14ac:dyDescent="0.2">
      <c r="B46" s="484" t="s">
        <v>252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</row>
    <row r="47" spans="2:24" x14ac:dyDescent="0.2">
      <c r="B47" s="484" t="s">
        <v>253</v>
      </c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</row>
    <row r="48" spans="2:24" x14ac:dyDescent="0.2">
      <c r="B48" s="484" t="s">
        <v>254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</row>
    <row r="49" spans="2:24" x14ac:dyDescent="0.2">
      <c r="B49" s="484" t="s">
        <v>255</v>
      </c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</row>
    <row r="50" spans="2:24" ht="42" customHeight="1" x14ac:dyDescent="0.2">
      <c r="B50" s="487" t="s">
        <v>256</v>
      </c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</row>
    <row r="51" spans="2:24" x14ac:dyDescent="0.2">
      <c r="B51" s="484" t="s">
        <v>257</v>
      </c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</row>
    <row r="52" spans="2:24" x14ac:dyDescent="0.2">
      <c r="B52" s="484" t="s">
        <v>258</v>
      </c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</row>
    <row r="53" spans="2:24" x14ac:dyDescent="0.2">
      <c r="B53" s="484" t="s">
        <v>259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</row>
    <row r="54" spans="2:24" x14ac:dyDescent="0.2">
      <c r="B54" s="484" t="s">
        <v>260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</row>
    <row r="55" spans="2:24" x14ac:dyDescent="0.2">
      <c r="B55" s="484" t="s">
        <v>261</v>
      </c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</row>
    <row r="56" spans="2:24" ht="25.5" customHeight="1" x14ac:dyDescent="0.2">
      <c r="B56" s="487" t="s">
        <v>262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</row>
    <row r="57" spans="2:24" x14ac:dyDescent="0.2">
      <c r="B57" s="484" t="s">
        <v>263</v>
      </c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</row>
    <row r="58" spans="2:24" x14ac:dyDescent="0.2">
      <c r="B58" s="484" t="s">
        <v>264</v>
      </c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</row>
    <row r="59" spans="2:24" ht="24.75" customHeight="1" x14ac:dyDescent="0.2">
      <c r="B59" s="484" t="s">
        <v>265</v>
      </c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</row>
    <row r="60" spans="2:24" x14ac:dyDescent="0.2">
      <c r="B60" s="484" t="s">
        <v>266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</row>
    <row r="61" spans="2:24" x14ac:dyDescent="0.2">
      <c r="B61" s="484" t="s">
        <v>267</v>
      </c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</row>
  </sheetData>
  <mergeCells count="35">
    <mergeCell ref="B60:X60"/>
    <mergeCell ref="B61:X61"/>
    <mergeCell ref="B52:X52"/>
    <mergeCell ref="B53:X53"/>
    <mergeCell ref="B54:X54"/>
    <mergeCell ref="B55:X55"/>
    <mergeCell ref="B56:X56"/>
    <mergeCell ref="B57:X57"/>
    <mergeCell ref="B49:X49"/>
    <mergeCell ref="B50:X50"/>
    <mergeCell ref="B58:X58"/>
    <mergeCell ref="B59:X59"/>
    <mergeCell ref="B51:X51"/>
    <mergeCell ref="B45:X45"/>
    <mergeCell ref="B46:X46"/>
    <mergeCell ref="B47:X47"/>
    <mergeCell ref="B48:X48"/>
    <mergeCell ref="A4:A6"/>
    <mergeCell ref="B4:B6"/>
    <mergeCell ref="C4:Z4"/>
    <mergeCell ref="B40:X40"/>
    <mergeCell ref="B41:X41"/>
    <mergeCell ref="B42:X42"/>
    <mergeCell ref="B43:X43"/>
    <mergeCell ref="B44:X44"/>
    <mergeCell ref="C2:Z2"/>
    <mergeCell ref="B36:X36"/>
    <mergeCell ref="B37:X37"/>
    <mergeCell ref="B38:X38"/>
    <mergeCell ref="B35:X35"/>
    <mergeCell ref="AQ15:AX15"/>
    <mergeCell ref="AA4:AX4"/>
    <mergeCell ref="C5:Z5"/>
    <mergeCell ref="AA5:AX5"/>
    <mergeCell ref="B39:X39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Списък Приложения</vt:lpstr>
      <vt:lpstr>1.Прил 1_Обобщено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'4.Прил 3_НД-съдии'!Print_Area</vt:lpstr>
      <vt:lpstr>'5.Прил 3_Върнати НД'!Print_Area</vt:lpstr>
      <vt:lpstr>'6.Прил 3_ГДиАД-съдии'!Print_Area</vt:lpstr>
      <vt:lpstr>'7.Прил 3_Върнати ГД'!Print_Area</vt:lpstr>
      <vt:lpstr>'8.Прил 3_върнати АД'!Print_Area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iliana</cp:lastModifiedBy>
  <cp:lastPrinted>2016-07-19T07:09:57Z</cp:lastPrinted>
  <dcterms:created xsi:type="dcterms:W3CDTF">2005-03-22T15:35:28Z</dcterms:created>
  <dcterms:modified xsi:type="dcterms:W3CDTF">2016-07-19T07:10:40Z</dcterms:modified>
</cp:coreProperties>
</file>